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COSTO SUPERVISION\"/>
    </mc:Choice>
  </mc:AlternateContent>
  <xr:revisionPtr revIDLastSave="0" documentId="13_ncr:1_{AEB8FD69-702D-4D40-A098-09D5205F2A6C}" xr6:coauthVersionLast="47" xr6:coauthVersionMax="47" xr10:uidLastSave="{00000000-0000-0000-0000-000000000000}"/>
  <bookViews>
    <workbookView xWindow="-120" yWindow="-120" windowWidth="29040" windowHeight="15720" tabRatio="836" firstSheet="1" activeTab="3" xr2:uid="{00000000-000D-0000-FFFF-FFFF00000000}"/>
  </bookViews>
  <sheets>
    <sheet name="CARÁTULA" sheetId="1" r:id="rId1"/>
    <sheet name="INDICE" sheetId="2" r:id="rId2"/>
    <sheet name="Hoja1" sheetId="27" state="hidden" r:id="rId3"/>
    <sheet name="PLANILLA RESUMEN" sheetId="3" r:id="rId4"/>
    <sheet name="C 1" sheetId="8" r:id="rId5"/>
    <sheet name="C 1.1" sheetId="13" r:id="rId6"/>
    <sheet name="C 1.2" sheetId="10" r:id="rId7"/>
    <sheet name="C 1.3" sheetId="9" r:id="rId8"/>
    <sheet name="C 1.4" sheetId="12" r:id="rId9"/>
    <sheet name="C 2" sheetId="14" r:id="rId10"/>
    <sheet name="C 2.1" sheetId="15" r:id="rId11"/>
    <sheet name="C 2.2" sheetId="16" r:id="rId12"/>
    <sheet name="C 2.3" sheetId="17" r:id="rId13"/>
    <sheet name="C 2.4" sheetId="18" r:id="rId14"/>
    <sheet name="C 3" sheetId="24" r:id="rId15"/>
    <sheet name="C 3.1" sheetId="21" r:id="rId16"/>
    <sheet name="C 3.2" sheetId="22" r:id="rId17"/>
    <sheet name="C 3.3" sheetId="23" r:id="rId18"/>
    <sheet name="C 3.4" sheetId="26" r:id="rId19"/>
  </sheets>
  <definedNames>
    <definedName name="\a">#REF!</definedName>
    <definedName name="_xlnm._FilterDatabase" localSheetId="5" hidden="1">'C 1.1'!$A$7:$J$7</definedName>
    <definedName name="_xlnm._FilterDatabase" localSheetId="6" hidden="1">'C 1.2'!$A$7:$XEW$74</definedName>
    <definedName name="_xlnm._FilterDatabase" localSheetId="7" hidden="1">'C 1.3'!$A$7:$R$126</definedName>
    <definedName name="_xlnm._FilterDatabase" localSheetId="8" hidden="1">'C 1.4'!$A$7:$I$237</definedName>
    <definedName name="_xlnm._FilterDatabase" localSheetId="10" hidden="1">'C 2.1'!$A$7:$P$32</definedName>
    <definedName name="_xlnm._FilterDatabase" localSheetId="15" hidden="1">'C 3.1'!$A$7:$I$59</definedName>
    <definedName name="_xlnm._FilterDatabase" localSheetId="16" hidden="1">'C 3.2'!$A$7:$I$41</definedName>
    <definedName name="_xlnm._FilterDatabase" localSheetId="17" hidden="1">'C 3.3'!$A$7:$S$60</definedName>
    <definedName name="_xlnm._FilterDatabase" localSheetId="18" hidden="1">'C 3.4'!$A$7:$J$157</definedName>
    <definedName name="_Toc102468309" localSheetId="8">'C 1.4'!#REF!</definedName>
    <definedName name="_Toc102468309" localSheetId="13">'C 2.4'!#REF!</definedName>
    <definedName name="_Toc102468309" localSheetId="18">'C 3.4'!#REF!</definedName>
    <definedName name="_Toc102653042" localSheetId="5">'C 1.1'!$C$71</definedName>
    <definedName name="_Toc102653042" localSheetId="15">'C 3.1'!#REF!</definedName>
    <definedName name="_Toc102658894" localSheetId="5">'C 1.1'!$C$73</definedName>
    <definedName name="_Toc102658894" localSheetId="15">'C 3.1'!#REF!</definedName>
    <definedName name="_Toc102658895" localSheetId="5">'C 1.1'!$C$75</definedName>
    <definedName name="_Toc102658895" localSheetId="15">'C 3.1'!#REF!</definedName>
    <definedName name="_Toc102989591" localSheetId="5">'C 1.1'!$C$45</definedName>
    <definedName name="_Toc102989591" localSheetId="15">'C 3.1'!#REF!</definedName>
    <definedName name="_Toc102989592" localSheetId="5">'C 1.1'!$C$46</definedName>
    <definedName name="_Toc102989592" localSheetId="15">'C 3.1'!#REF!</definedName>
    <definedName name="_Toc133934958" localSheetId="8">'C 1.4'!$C$8</definedName>
    <definedName name="_Toc133934958" localSheetId="13">'C 2.4'!$C$8</definedName>
    <definedName name="_Toc133934958" localSheetId="18">'C 3.4'!#REF!</definedName>
    <definedName name="_xlnm.Print_Area" localSheetId="4">'C 1'!$A$1:$E$20</definedName>
    <definedName name="_xlnm.Print_Area" localSheetId="5">'C 1.1'!$A$1:$I$118</definedName>
    <definedName name="_xlnm.Print_Area" localSheetId="6">'C 1.2'!$A$1:$I$95</definedName>
    <definedName name="_xlnm.Print_Area" localSheetId="7">'C 1.3'!$A$1:$I$126</definedName>
    <definedName name="_xlnm.Print_Area" localSheetId="8">'C 1.4'!$A$1:$I$247</definedName>
    <definedName name="_xlnm.Print_Area" localSheetId="9">'C 2'!$A$1:$E$23</definedName>
    <definedName name="_xlnm.Print_Area" localSheetId="10">'C 2.1'!$A$1:$I$52</definedName>
    <definedName name="_xlnm.Print_Area" localSheetId="11">'C 2.2'!$A$1:$I$44</definedName>
    <definedName name="_xlnm.Print_Area" localSheetId="12">'C 2.3'!$A$1:$I$42</definedName>
    <definedName name="_xlnm.Print_Area" localSheetId="13">'C 2.4'!$A$1:$I$40</definedName>
    <definedName name="_xlnm.Print_Area" localSheetId="14">'C 3'!$A$1:$E$20</definedName>
    <definedName name="_xlnm.Print_Area" localSheetId="15">'C 3.1'!$A$1:$I$63</definedName>
    <definedName name="_xlnm.Print_Area" localSheetId="16">'C 3.2'!$A$1:$I$47</definedName>
    <definedName name="_xlnm.Print_Area" localSheetId="17">'C 3.3'!$A$1:$I$64</definedName>
    <definedName name="_xlnm.Print_Area" localSheetId="18">'C 3.4'!$A$1:$I$157</definedName>
    <definedName name="_xlnm.Print_Area" localSheetId="1">INDICE!$A$1:$C$21</definedName>
    <definedName name="_xlnm.Print_Area" localSheetId="3">'PLANILLA RESUMEN'!$A$1:$E$30</definedName>
    <definedName name="ITEM9">#REF!</definedName>
    <definedName name="_xlnm.Print_Titles" localSheetId="5">'C 1.1'!$1:$7</definedName>
    <definedName name="_xlnm.Print_Titles" localSheetId="6">'C 1.2'!$1:$7</definedName>
    <definedName name="_xlnm.Print_Titles" localSheetId="7">'C 1.3'!$1:$7</definedName>
    <definedName name="_xlnm.Print_Titles" localSheetId="8">'C 1.4'!$1:$7</definedName>
    <definedName name="_xlnm.Print_Titles" localSheetId="10">'C 2.1'!$1:$7</definedName>
    <definedName name="_xlnm.Print_Titles" localSheetId="11">'C 2.2'!$1:$4</definedName>
    <definedName name="_xlnm.Print_Titles" localSheetId="12">'C 2.3'!$3:$4</definedName>
    <definedName name="_xlnm.Print_Titles" localSheetId="13">'C 2.4'!$1:$7</definedName>
    <definedName name="_xlnm.Print_Titles" localSheetId="15">'C 3.1'!$1:$7</definedName>
    <definedName name="_xlnm.Print_Titles" localSheetId="16">'C 3.2'!$1:$7</definedName>
    <definedName name="_xlnm.Print_Titles" localSheetId="17">'C 3.3'!$1:$7</definedName>
    <definedName name="_xlnm.Print_Titles" localSheetId="18">'C 3.4'!$1:$7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3" l="1"/>
  <c r="H60" i="23"/>
  <c r="I121" i="9"/>
  <c r="H121" i="9"/>
  <c r="I41" i="22"/>
  <c r="H41" i="22"/>
  <c r="H36" i="17"/>
  <c r="I35" i="16"/>
  <c r="H35" i="16"/>
  <c r="I44" i="15"/>
  <c r="H44" i="15"/>
  <c r="I87" i="10"/>
  <c r="H87" i="10"/>
  <c r="I109" i="13"/>
  <c r="H109" i="13"/>
  <c r="A150" i="26"/>
  <c r="A1" i="15"/>
  <c r="A1" i="16" s="1"/>
  <c r="A1" i="17" s="1"/>
  <c r="A1" i="18" s="1"/>
  <c r="A1" i="14"/>
  <c r="I148" i="26" l="1"/>
  <c r="H148" i="26"/>
  <c r="I147" i="26"/>
  <c r="H147" i="26"/>
  <c r="I146" i="26"/>
  <c r="H146" i="26"/>
  <c r="I145" i="26"/>
  <c r="H145" i="26"/>
  <c r="I144" i="26"/>
  <c r="H144" i="26"/>
  <c r="I143" i="26"/>
  <c r="H143" i="26"/>
  <c r="I142" i="26"/>
  <c r="H142" i="26"/>
  <c r="I141" i="26"/>
  <c r="H141" i="26"/>
  <c r="I140" i="26"/>
  <c r="H140" i="26"/>
  <c r="I139" i="26"/>
  <c r="H139" i="26"/>
  <c r="H47" i="21" l="1"/>
  <c r="I47" i="21"/>
  <c r="H48" i="21"/>
  <c r="I48" i="21"/>
  <c r="H49" i="21"/>
  <c r="I49" i="21"/>
  <c r="H50" i="21"/>
  <c r="I50" i="21"/>
  <c r="H51" i="21"/>
  <c r="I51" i="21"/>
  <c r="H52" i="21"/>
  <c r="I52" i="21"/>
  <c r="H53" i="21"/>
  <c r="I53" i="21"/>
  <c r="H54" i="21"/>
  <c r="I54" i="21"/>
  <c r="H55" i="21"/>
  <c r="I55" i="21"/>
  <c r="I36" i="21"/>
  <c r="H36" i="21"/>
  <c r="H31" i="13" l="1"/>
  <c r="I31" i="13"/>
  <c r="G121" i="9"/>
  <c r="G87" i="10"/>
  <c r="H98" i="12" l="1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230" i="12"/>
  <c r="H230" i="12"/>
  <c r="I229" i="12"/>
  <c r="H229" i="12"/>
  <c r="I228" i="12"/>
  <c r="H228" i="12"/>
  <c r="I35" i="12"/>
  <c r="H35" i="12"/>
  <c r="I226" i="12"/>
  <c r="H226" i="12"/>
  <c r="I225" i="12"/>
  <c r="H225" i="12"/>
  <c r="I224" i="12"/>
  <c r="H224" i="12"/>
  <c r="I223" i="12"/>
  <c r="H223" i="12"/>
  <c r="I222" i="12"/>
  <c r="H222" i="12"/>
  <c r="H221" i="12"/>
  <c r="I220" i="12"/>
  <c r="H220" i="12"/>
  <c r="I219" i="12"/>
  <c r="H219" i="12"/>
  <c r="I218" i="12"/>
  <c r="H218" i="12"/>
  <c r="I217" i="12"/>
  <c r="H217" i="12"/>
  <c r="I214" i="12"/>
  <c r="H214" i="12"/>
  <c r="I213" i="12"/>
  <c r="H213" i="12"/>
  <c r="I212" i="12"/>
  <c r="H212" i="12"/>
  <c r="I211" i="12"/>
  <c r="H211" i="12"/>
  <c r="I210" i="12"/>
  <c r="H210" i="12"/>
  <c r="I208" i="12"/>
  <c r="H208" i="12"/>
  <c r="I207" i="12"/>
  <c r="H207" i="12"/>
  <c r="I205" i="12"/>
  <c r="H205" i="12"/>
  <c r="I204" i="12"/>
  <c r="H204" i="12"/>
  <c r="I203" i="12"/>
  <c r="H203" i="12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5" i="12"/>
  <c r="H195" i="12"/>
  <c r="I194" i="12"/>
  <c r="H194" i="12"/>
  <c r="I193" i="12"/>
  <c r="H193" i="12"/>
  <c r="I192" i="12"/>
  <c r="H192" i="12"/>
  <c r="I189" i="12"/>
  <c r="H189" i="12"/>
  <c r="I188" i="12"/>
  <c r="H188" i="12"/>
  <c r="I187" i="12"/>
  <c r="H187" i="12"/>
  <c r="I186" i="12"/>
  <c r="H186" i="12"/>
  <c r="I185" i="12"/>
  <c r="H185" i="12"/>
  <c r="I184" i="12"/>
  <c r="H184" i="12"/>
  <c r="I183" i="12"/>
  <c r="H183" i="12"/>
  <c r="I182" i="12"/>
  <c r="H182" i="12"/>
  <c r="I181" i="12"/>
  <c r="H181" i="12"/>
  <c r="I178" i="12"/>
  <c r="H178" i="12"/>
  <c r="I177" i="12"/>
  <c r="H177" i="12"/>
  <c r="I176" i="12"/>
  <c r="H176" i="12"/>
  <c r="I175" i="12"/>
  <c r="H175" i="12"/>
  <c r="I172" i="12"/>
  <c r="H172" i="12"/>
  <c r="I171" i="12"/>
  <c r="H171" i="12"/>
  <c r="I170" i="12"/>
  <c r="H170" i="12"/>
  <c r="I169" i="12"/>
  <c r="H169" i="12"/>
  <c r="I168" i="12"/>
  <c r="H168" i="12"/>
  <c r="I167" i="12"/>
  <c r="H167" i="12"/>
  <c r="I164" i="12"/>
  <c r="H164" i="12"/>
  <c r="I163" i="12"/>
  <c r="H163" i="12"/>
  <c r="I162" i="12"/>
  <c r="H162" i="12"/>
  <c r="I161" i="12"/>
  <c r="H161" i="12"/>
  <c r="I160" i="12"/>
  <c r="H160" i="12"/>
  <c r="I159" i="12"/>
  <c r="H159" i="12"/>
  <c r="I158" i="12"/>
  <c r="H158" i="12"/>
  <c r="I156" i="12"/>
  <c r="H156" i="12"/>
  <c r="I155" i="12"/>
  <c r="H155" i="12"/>
  <c r="I154" i="12"/>
  <c r="H154" i="12"/>
  <c r="I152" i="12"/>
  <c r="H152" i="12"/>
  <c r="I151" i="12"/>
  <c r="H151" i="12"/>
  <c r="I150" i="12"/>
  <c r="H150" i="12"/>
  <c r="I149" i="12"/>
  <c r="H149" i="12"/>
  <c r="I148" i="12"/>
  <c r="H148" i="12"/>
  <c r="I146" i="12"/>
  <c r="H146" i="12"/>
  <c r="I145" i="12"/>
  <c r="H145" i="12"/>
  <c r="I144" i="12"/>
  <c r="H144" i="12"/>
  <c r="I143" i="12"/>
  <c r="H143" i="12"/>
  <c r="I142" i="12"/>
  <c r="H142" i="12"/>
  <c r="I141" i="12"/>
  <c r="H141" i="12"/>
  <c r="I139" i="12"/>
  <c r="H139" i="12"/>
  <c r="I138" i="12"/>
  <c r="H138" i="12"/>
  <c r="I137" i="12"/>
  <c r="H137" i="12"/>
  <c r="I136" i="12"/>
  <c r="H136" i="12"/>
  <c r="I135" i="12"/>
  <c r="H135" i="12"/>
  <c r="I134" i="12"/>
  <c r="H13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5" i="12"/>
  <c r="H125" i="12"/>
  <c r="I124" i="12"/>
  <c r="H124" i="12"/>
  <c r="I123" i="12"/>
  <c r="H123" i="12"/>
  <c r="I122" i="12"/>
  <c r="H122" i="12"/>
  <c r="I121" i="12"/>
  <c r="H121" i="12"/>
  <c r="I119" i="12"/>
  <c r="H119" i="12"/>
  <c r="I118" i="12"/>
  <c r="H118" i="12"/>
  <c r="I117" i="12"/>
  <c r="H117" i="12"/>
  <c r="I116" i="12"/>
  <c r="H116" i="12"/>
  <c r="I115" i="12"/>
  <c r="H115" i="12"/>
  <c r="I113" i="12"/>
  <c r="H113" i="12"/>
  <c r="I112" i="12"/>
  <c r="H112" i="12"/>
  <c r="I111" i="12"/>
  <c r="H111" i="12"/>
  <c r="I110" i="12"/>
  <c r="H110" i="12"/>
  <c r="I109" i="12"/>
  <c r="H109" i="12"/>
  <c r="I108" i="12"/>
  <c r="H108" i="12"/>
  <c r="I106" i="12"/>
  <c r="H106" i="12"/>
  <c r="I105" i="12"/>
  <c r="H105" i="12"/>
  <c r="I104" i="12"/>
  <c r="H104" i="12"/>
  <c r="I103" i="12"/>
  <c r="H103" i="12"/>
  <c r="I100" i="12"/>
  <c r="H100" i="12"/>
  <c r="I99" i="12"/>
  <c r="H99" i="12"/>
  <c r="I98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90" i="12"/>
  <c r="H90" i="12"/>
  <c r="I89" i="12"/>
  <c r="H89" i="12"/>
  <c r="I86" i="12"/>
  <c r="H86" i="12"/>
  <c r="I85" i="12"/>
  <c r="H85" i="12"/>
  <c r="I84" i="12"/>
  <c r="H84" i="12"/>
  <c r="I83" i="12"/>
  <c r="H83" i="12"/>
  <c r="I82" i="12"/>
  <c r="H82" i="12"/>
  <c r="I81" i="12"/>
  <c r="H81" i="12"/>
  <c r="I80" i="12"/>
  <c r="H80" i="12"/>
  <c r="I78" i="12"/>
  <c r="H78" i="12"/>
  <c r="I77" i="12"/>
  <c r="H77" i="12"/>
  <c r="I76" i="12"/>
  <c r="H76" i="12"/>
  <c r="I75" i="12"/>
  <c r="H75" i="12"/>
  <c r="I74" i="12"/>
  <c r="H74" i="12"/>
  <c r="I73" i="12"/>
  <c r="H73" i="12"/>
  <c r="I72" i="12"/>
  <c r="H72" i="12"/>
  <c r="I71" i="12"/>
  <c r="H71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H62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H44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H22" i="12"/>
  <c r="I22" i="12"/>
  <c r="H23" i="12"/>
  <c r="I23" i="12"/>
  <c r="I46" i="26"/>
  <c r="I47" i="26"/>
  <c r="I48" i="26"/>
  <c r="I49" i="26"/>
  <c r="I50" i="26"/>
  <c r="H49" i="26"/>
  <c r="H50" i="26"/>
  <c r="H46" i="26"/>
  <c r="H47" i="26"/>
  <c r="H48" i="26"/>
  <c r="I34" i="26"/>
  <c r="H34" i="26"/>
  <c r="I23" i="23"/>
  <c r="H23" i="23"/>
  <c r="I22" i="21"/>
  <c r="H22" i="21"/>
  <c r="I17" i="21"/>
  <c r="H17" i="21"/>
  <c r="H25" i="17"/>
  <c r="I25" i="17"/>
  <c r="H12" i="13"/>
  <c r="B13" i="14"/>
  <c r="B12" i="14"/>
  <c r="B11" i="14"/>
  <c r="B10" i="14"/>
  <c r="A151" i="26"/>
  <c r="I47" i="23"/>
  <c r="H47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51" i="23"/>
  <c r="H51" i="23"/>
  <c r="I50" i="23"/>
  <c r="H50" i="23"/>
  <c r="I49" i="23"/>
  <c r="H49" i="23"/>
  <c r="I45" i="23"/>
  <c r="H45" i="23"/>
  <c r="I44" i="23"/>
  <c r="H44" i="23"/>
  <c r="I43" i="23"/>
  <c r="H43" i="23"/>
  <c r="I40" i="23"/>
  <c r="H40" i="23"/>
  <c r="I39" i="23"/>
  <c r="H39" i="23"/>
  <c r="I38" i="23"/>
  <c r="H38" i="23"/>
  <c r="I37" i="23"/>
  <c r="H37" i="23"/>
  <c r="I36" i="23"/>
  <c r="H36" i="23"/>
  <c r="I35" i="23"/>
  <c r="H35" i="23"/>
  <c r="I32" i="23"/>
  <c r="H32" i="23"/>
  <c r="I31" i="23"/>
  <c r="H31" i="23"/>
  <c r="I30" i="23"/>
  <c r="H30" i="23"/>
  <c r="I29" i="23"/>
  <c r="H29" i="23"/>
  <c r="I28" i="23"/>
  <c r="H28" i="23"/>
  <c r="I27" i="23"/>
  <c r="H27" i="23"/>
  <c r="I24" i="23"/>
  <c r="H24" i="23"/>
  <c r="I22" i="23"/>
  <c r="H22" i="23"/>
  <c r="I21" i="23"/>
  <c r="H21" i="23"/>
  <c r="I20" i="23"/>
  <c r="H20" i="23"/>
  <c r="I19" i="23"/>
  <c r="H19" i="23"/>
  <c r="I18" i="23"/>
  <c r="H18" i="23"/>
  <c r="I17" i="23"/>
  <c r="H17" i="23"/>
  <c r="I16" i="23"/>
  <c r="H16" i="23"/>
  <c r="I13" i="23"/>
  <c r="H13" i="23"/>
  <c r="I10" i="23"/>
  <c r="H10" i="23"/>
  <c r="I9" i="23"/>
  <c r="H9" i="23"/>
  <c r="I39" i="22"/>
  <c r="H39" i="22"/>
  <c r="I38" i="22"/>
  <c r="H38" i="22"/>
  <c r="I37" i="22"/>
  <c r="H37" i="22"/>
  <c r="I36" i="22"/>
  <c r="H36" i="22"/>
  <c r="I35" i="22"/>
  <c r="H35" i="22"/>
  <c r="I34" i="22"/>
  <c r="H34" i="22"/>
  <c r="I33" i="22"/>
  <c r="H33" i="22"/>
  <c r="I32" i="22"/>
  <c r="H32" i="22"/>
  <c r="I31" i="22"/>
  <c r="H31" i="22"/>
  <c r="I30" i="22"/>
  <c r="H30" i="22"/>
  <c r="I46" i="21"/>
  <c r="H46" i="21"/>
  <c r="I44" i="21"/>
  <c r="H44" i="21"/>
  <c r="I42" i="21"/>
  <c r="H42" i="21"/>
  <c r="I41" i="21"/>
  <c r="H41" i="21"/>
  <c r="I40" i="21"/>
  <c r="H40" i="21"/>
  <c r="I37" i="21"/>
  <c r="I35" i="21" s="1"/>
  <c r="H37" i="21"/>
  <c r="H35" i="21" s="1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34" i="15"/>
  <c r="H35" i="15"/>
  <c r="H37" i="15"/>
  <c r="H39" i="15"/>
  <c r="I40" i="15"/>
  <c r="I41" i="15"/>
  <c r="I42" i="15"/>
  <c r="H33" i="15"/>
  <c r="H33" i="16"/>
  <c r="I32" i="16"/>
  <c r="H30" i="16"/>
  <c r="I26" i="16"/>
  <c r="H25" i="16"/>
  <c r="I24" i="16"/>
  <c r="I33" i="16"/>
  <c r="I31" i="16"/>
  <c r="H31" i="16"/>
  <c r="I30" i="16"/>
  <c r="I29" i="16"/>
  <c r="H29" i="16"/>
  <c r="I28" i="16"/>
  <c r="H28" i="16"/>
  <c r="I27" i="16"/>
  <c r="H27" i="16"/>
  <c r="I25" i="16"/>
  <c r="I23" i="16"/>
  <c r="H23" i="16"/>
  <c r="I39" i="15"/>
  <c r="I38" i="15"/>
  <c r="H38" i="15"/>
  <c r="I36" i="15"/>
  <c r="H36" i="15"/>
  <c r="I35" i="15"/>
  <c r="H110" i="9"/>
  <c r="I110" i="9"/>
  <c r="I119" i="9"/>
  <c r="H119" i="9"/>
  <c r="I118" i="9"/>
  <c r="H118" i="9"/>
  <c r="I117" i="9"/>
  <c r="H117" i="9"/>
  <c r="I116" i="9"/>
  <c r="H116" i="9"/>
  <c r="I115" i="9"/>
  <c r="H115" i="9"/>
  <c r="I114" i="9"/>
  <c r="H114" i="9"/>
  <c r="I113" i="9"/>
  <c r="H113" i="9"/>
  <c r="I112" i="9"/>
  <c r="H112" i="9"/>
  <c r="I111" i="9"/>
  <c r="H111" i="9"/>
  <c r="H74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33" i="13"/>
  <c r="I63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5" i="13"/>
  <c r="I14" i="13"/>
  <c r="I13" i="13"/>
  <c r="I12" i="13"/>
  <c r="I11" i="13"/>
  <c r="I107" i="13"/>
  <c r="H107" i="13"/>
  <c r="I106" i="13"/>
  <c r="H106" i="13"/>
  <c r="I105" i="13"/>
  <c r="H105" i="13"/>
  <c r="I104" i="13"/>
  <c r="H104" i="13"/>
  <c r="I103" i="13"/>
  <c r="H103" i="13"/>
  <c r="I102" i="13"/>
  <c r="H102" i="13"/>
  <c r="I101" i="13"/>
  <c r="H101" i="13"/>
  <c r="I100" i="13"/>
  <c r="H100" i="13"/>
  <c r="I99" i="13"/>
  <c r="H99" i="13"/>
  <c r="I98" i="13"/>
  <c r="H98" i="13"/>
  <c r="I16" i="13" l="1"/>
  <c r="H126" i="12"/>
  <c r="H174" i="12"/>
  <c r="I126" i="12"/>
  <c r="I174" i="12"/>
  <c r="H157" i="12"/>
  <c r="I61" i="12"/>
  <c r="H102" i="12"/>
  <c r="H153" i="12"/>
  <c r="I102" i="12"/>
  <c r="I43" i="12"/>
  <c r="H107" i="12"/>
  <c r="H191" i="12"/>
  <c r="I153" i="12"/>
  <c r="I70" i="12"/>
  <c r="I79" i="12"/>
  <c r="I39" i="21"/>
  <c r="H39" i="21"/>
  <c r="I34" i="12"/>
  <c r="H88" i="12"/>
  <c r="I97" i="12"/>
  <c r="I107" i="12"/>
  <c r="I191" i="12"/>
  <c r="I88" i="12"/>
  <c r="H140" i="12"/>
  <c r="H70" i="12"/>
  <c r="H79" i="12"/>
  <c r="I140" i="12"/>
  <c r="I209" i="12"/>
  <c r="H114" i="12"/>
  <c r="H216" i="12"/>
  <c r="H61" i="12"/>
  <c r="I114" i="12"/>
  <c r="I120" i="12"/>
  <c r="I157" i="12"/>
  <c r="I216" i="12"/>
  <c r="H120" i="12"/>
  <c r="H147" i="12"/>
  <c r="H166" i="12"/>
  <c r="H180" i="12"/>
  <c r="H209" i="12"/>
  <c r="H97" i="12"/>
  <c r="H43" i="12"/>
  <c r="H52" i="12"/>
  <c r="I147" i="12"/>
  <c r="I166" i="12"/>
  <c r="I180" i="12"/>
  <c r="I52" i="12"/>
  <c r="H34" i="12"/>
  <c r="H42" i="15"/>
  <c r="H41" i="15"/>
  <c r="H34" i="15"/>
  <c r="I37" i="15"/>
  <c r="H40" i="15"/>
  <c r="I33" i="15"/>
  <c r="H24" i="16"/>
  <c r="H32" i="16"/>
  <c r="H26" i="16"/>
  <c r="A60" i="23" l="1"/>
  <c r="A41" i="22"/>
  <c r="A33" i="18"/>
  <c r="A36" i="17"/>
  <c r="A35" i="16"/>
  <c r="A44" i="15"/>
  <c r="A239" i="12"/>
  <c r="I14" i="18" l="1"/>
  <c r="H13" i="18"/>
  <c r="H10" i="18"/>
  <c r="H9" i="18"/>
  <c r="H17" i="15"/>
  <c r="H16" i="15"/>
  <c r="H15" i="15"/>
  <c r="H14" i="15"/>
  <c r="H13" i="15"/>
  <c r="H12" i="15"/>
  <c r="H11" i="15"/>
  <c r="H10" i="15"/>
  <c r="I22" i="10"/>
  <c r="I21" i="10"/>
  <c r="I20" i="10"/>
  <c r="A152" i="26"/>
  <c r="H8" i="18" l="1"/>
  <c r="I133" i="26"/>
  <c r="H133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4" i="26"/>
  <c r="I24" i="26"/>
  <c r="H25" i="26"/>
  <c r="I25" i="26"/>
  <c r="H26" i="26"/>
  <c r="I26" i="26"/>
  <c r="H27" i="26"/>
  <c r="I27" i="26"/>
  <c r="H30" i="26"/>
  <c r="I30" i="26"/>
  <c r="H31" i="26"/>
  <c r="I31" i="26"/>
  <c r="H32" i="26"/>
  <c r="I32" i="26"/>
  <c r="H38" i="26"/>
  <c r="I38" i="26"/>
  <c r="H39" i="26"/>
  <c r="I39" i="26"/>
  <c r="H40" i="26"/>
  <c r="I40" i="26"/>
  <c r="H41" i="26"/>
  <c r="I41" i="26"/>
  <c r="H42" i="26"/>
  <c r="I42" i="26"/>
  <c r="H43" i="26"/>
  <c r="I43" i="26"/>
  <c r="H44" i="26"/>
  <c r="I44" i="26"/>
  <c r="H45" i="26"/>
  <c r="I45" i="26"/>
  <c r="H53" i="26"/>
  <c r="I53" i="26"/>
  <c r="H54" i="26"/>
  <c r="I54" i="26"/>
  <c r="H57" i="26"/>
  <c r="I57" i="26"/>
  <c r="H58" i="26"/>
  <c r="I58" i="26"/>
  <c r="H59" i="26"/>
  <c r="I59" i="26"/>
  <c r="H60" i="26"/>
  <c r="I60" i="26"/>
  <c r="H61" i="26"/>
  <c r="I61" i="26"/>
  <c r="H64" i="26"/>
  <c r="I64" i="26"/>
  <c r="H65" i="26"/>
  <c r="I65" i="26"/>
  <c r="H66" i="26"/>
  <c r="I66" i="26"/>
  <c r="H67" i="26"/>
  <c r="I67" i="26"/>
  <c r="H68" i="26"/>
  <c r="I68" i="26"/>
  <c r="H69" i="26"/>
  <c r="I69" i="26"/>
  <c r="H70" i="26"/>
  <c r="I70" i="26"/>
  <c r="H71" i="26"/>
  <c r="I71" i="26"/>
  <c r="H72" i="26"/>
  <c r="I72" i="26"/>
  <c r="H73" i="26"/>
  <c r="I73" i="26"/>
  <c r="H74" i="26"/>
  <c r="I74" i="26"/>
  <c r="H75" i="26"/>
  <c r="I75" i="26"/>
  <c r="H76" i="26"/>
  <c r="I76" i="26"/>
  <c r="H77" i="26"/>
  <c r="I77" i="26"/>
  <c r="H78" i="26"/>
  <c r="I78" i="26"/>
  <c r="H79" i="26"/>
  <c r="I79" i="26"/>
  <c r="H80" i="26"/>
  <c r="I80" i="26"/>
  <c r="H81" i="26"/>
  <c r="I81" i="26"/>
  <c r="H82" i="26"/>
  <c r="I82" i="26"/>
  <c r="H83" i="26"/>
  <c r="I83" i="26"/>
  <c r="H86" i="26"/>
  <c r="I86" i="26"/>
  <c r="H87" i="26"/>
  <c r="I87" i="26"/>
  <c r="H88" i="26"/>
  <c r="I88" i="26"/>
  <c r="H89" i="26"/>
  <c r="I89" i="26"/>
  <c r="H90" i="26"/>
  <c r="I90" i="26"/>
  <c r="H93" i="26"/>
  <c r="I93" i="26"/>
  <c r="H94" i="26"/>
  <c r="I94" i="26"/>
  <c r="H95" i="26"/>
  <c r="I95" i="26"/>
  <c r="H96" i="26"/>
  <c r="I96" i="26"/>
  <c r="H99" i="26"/>
  <c r="I99" i="26"/>
  <c r="H100" i="26"/>
  <c r="I100" i="26"/>
  <c r="H101" i="26"/>
  <c r="I101" i="26"/>
  <c r="H102" i="26"/>
  <c r="I102" i="26"/>
  <c r="H105" i="26"/>
  <c r="I105" i="26"/>
  <c r="H106" i="26"/>
  <c r="I106" i="26"/>
  <c r="H107" i="26"/>
  <c r="I107" i="26"/>
  <c r="H108" i="26"/>
  <c r="I108" i="26"/>
  <c r="H109" i="26"/>
  <c r="I109" i="26"/>
  <c r="H110" i="26"/>
  <c r="I110" i="26"/>
  <c r="H111" i="26"/>
  <c r="I111" i="26"/>
  <c r="H112" i="26"/>
  <c r="I112" i="26"/>
  <c r="H113" i="26"/>
  <c r="I113" i="26"/>
  <c r="H116" i="26"/>
  <c r="I116" i="26"/>
  <c r="H117" i="26"/>
  <c r="I117" i="26"/>
  <c r="H118" i="26"/>
  <c r="I118" i="26"/>
  <c r="H122" i="26"/>
  <c r="I122" i="26"/>
  <c r="H123" i="26"/>
  <c r="I123" i="26"/>
  <c r="H124" i="26"/>
  <c r="I124" i="26"/>
  <c r="H125" i="26"/>
  <c r="I125" i="26"/>
  <c r="H128" i="26"/>
  <c r="I128" i="26"/>
  <c r="H129" i="26"/>
  <c r="I129" i="26"/>
  <c r="H130" i="26"/>
  <c r="I130" i="26"/>
  <c r="H131" i="26"/>
  <c r="I131" i="26"/>
  <c r="H136" i="26"/>
  <c r="I136" i="26"/>
  <c r="H137" i="26"/>
  <c r="I137" i="26"/>
  <c r="I10" i="26"/>
  <c r="H10" i="26"/>
  <c r="A62" i="23"/>
  <c r="A61" i="23"/>
  <c r="A43" i="22"/>
  <c r="A42" i="22"/>
  <c r="A59" i="21"/>
  <c r="A58" i="21"/>
  <c r="A35" i="18"/>
  <c r="A34" i="18"/>
  <c r="A38" i="17"/>
  <c r="A37" i="17"/>
  <c r="A46" i="15"/>
  <c r="A37" i="16"/>
  <c r="A36" i="16"/>
  <c r="H52" i="26" l="1"/>
  <c r="H63" i="26"/>
  <c r="H127" i="26"/>
  <c r="H121" i="26"/>
  <c r="H104" i="26"/>
  <c r="H98" i="26"/>
  <c r="H92" i="26"/>
  <c r="H37" i="26"/>
  <c r="H9" i="26"/>
  <c r="I56" i="26"/>
  <c r="H56" i="26"/>
  <c r="H85" i="26"/>
  <c r="H115" i="26"/>
  <c r="H29" i="26"/>
  <c r="H23" i="26"/>
  <c r="I37" i="26"/>
  <c r="I98" i="26"/>
  <c r="I104" i="26"/>
  <c r="I92" i="26"/>
  <c r="I52" i="26"/>
  <c r="I85" i="26"/>
  <c r="I63" i="26"/>
  <c r="H135" i="26"/>
  <c r="I115" i="26"/>
  <c r="I127" i="26"/>
  <c r="I121" i="26"/>
  <c r="I135" i="26"/>
  <c r="I29" i="26"/>
  <c r="I23" i="26"/>
  <c r="I9" i="26"/>
  <c r="A45" i="15"/>
  <c r="A241" i="12"/>
  <c r="A240" i="12"/>
  <c r="A123" i="9"/>
  <c r="A122" i="9"/>
  <c r="A89" i="10"/>
  <c r="A88" i="10"/>
  <c r="A111" i="13"/>
  <c r="A110" i="13"/>
  <c r="H150" i="26" l="1"/>
  <c r="I150" i="26"/>
  <c r="A1" i="23"/>
  <c r="A3" i="23"/>
  <c r="H13" i="22"/>
  <c r="H15" i="22"/>
  <c r="I31" i="21"/>
  <c r="I32" i="21"/>
  <c r="I33" i="21"/>
  <c r="I18" i="21"/>
  <c r="I16" i="21"/>
  <c r="I15" i="21"/>
  <c r="I14" i="21"/>
  <c r="I13" i="21"/>
  <c r="I12" i="21"/>
  <c r="I11" i="21"/>
  <c r="I10" i="21"/>
  <c r="I9" i="21"/>
  <c r="I20" i="18"/>
  <c r="H20" i="18"/>
  <c r="I18" i="18"/>
  <c r="H18" i="18"/>
  <c r="I16" i="18"/>
  <c r="I8" i="21" l="1"/>
  <c r="I8" i="16"/>
  <c r="H26" i="15"/>
  <c r="I22" i="15"/>
  <c r="H22" i="15"/>
  <c r="I20" i="15"/>
  <c r="H18" i="15"/>
  <c r="I18" i="15"/>
  <c r="H9" i="15"/>
  <c r="H8" i="15"/>
  <c r="H19" i="13"/>
  <c r="A3" i="26"/>
  <c r="A1" i="26"/>
  <c r="H26" i="21"/>
  <c r="I26" i="21"/>
  <c r="H27" i="21"/>
  <c r="I27" i="21"/>
  <c r="H25" i="21"/>
  <c r="I25" i="21"/>
  <c r="H23" i="21"/>
  <c r="I23" i="21"/>
  <c r="H24" i="21"/>
  <c r="I24" i="21"/>
  <c r="H20" i="15" l="1"/>
  <c r="H32" i="21"/>
  <c r="H26" i="23" l="1"/>
  <c r="H34" i="23" l="1"/>
  <c r="H33" i="21"/>
  <c r="H31" i="21"/>
  <c r="A3" i="22"/>
  <c r="A4" i="24" l="1"/>
  <c r="H28" i="22" l="1"/>
  <c r="H27" i="22"/>
  <c r="H26" i="22"/>
  <c r="H23" i="22"/>
  <c r="H22" i="22"/>
  <c r="H19" i="22"/>
  <c r="H18" i="22"/>
  <c r="H11" i="22"/>
  <c r="H10" i="22"/>
  <c r="H9" i="22"/>
  <c r="I26" i="22"/>
  <c r="A1" i="22"/>
  <c r="H10" i="21"/>
  <c r="H11" i="21"/>
  <c r="H21" i="22" l="1"/>
  <c r="H8" i="23"/>
  <c r="H42" i="23"/>
  <c r="I42" i="23"/>
  <c r="H15" i="23"/>
  <c r="H12" i="23"/>
  <c r="H8" i="22"/>
  <c r="H17" i="22"/>
  <c r="H25" i="22"/>
  <c r="I15" i="22"/>
  <c r="I11" i="22"/>
  <c r="I18" i="22"/>
  <c r="I23" i="22"/>
  <c r="I28" i="22"/>
  <c r="I9" i="22"/>
  <c r="I27" i="22"/>
  <c r="I10" i="22"/>
  <c r="I13" i="22"/>
  <c r="H12" i="21"/>
  <c r="H13" i="21"/>
  <c r="H14" i="21"/>
  <c r="H15" i="21"/>
  <c r="H16" i="21"/>
  <c r="H18" i="21"/>
  <c r="A3" i="21"/>
  <c r="A57" i="21" s="1"/>
  <c r="D13" i="24" l="1"/>
  <c r="I25" i="22"/>
  <c r="I15" i="23"/>
  <c r="I34" i="23"/>
  <c r="I8" i="23"/>
  <c r="I12" i="23"/>
  <c r="I8" i="22"/>
  <c r="I26" i="23"/>
  <c r="I22" i="22"/>
  <c r="I19" i="22"/>
  <c r="I17" i="22" s="1"/>
  <c r="I30" i="21"/>
  <c r="I29" i="21" s="1"/>
  <c r="H30" i="21"/>
  <c r="H29" i="21" s="1"/>
  <c r="I21" i="21"/>
  <c r="H21" i="21"/>
  <c r="H20" i="21" s="1"/>
  <c r="H9" i="21"/>
  <c r="H8" i="21" s="1"/>
  <c r="H57" i="21" s="1"/>
  <c r="D11" i="24" s="1"/>
  <c r="A1" i="21"/>
  <c r="D12" i="24" l="1"/>
  <c r="E13" i="24"/>
  <c r="I21" i="22"/>
  <c r="I20" i="21"/>
  <c r="I57" i="21" s="1"/>
  <c r="E11" i="24" s="1"/>
  <c r="E14" i="24" l="1"/>
  <c r="E12" i="24"/>
  <c r="D14" i="24" l="1"/>
  <c r="D15" i="24" s="1"/>
  <c r="D9" i="3" s="1"/>
  <c r="E15" i="24"/>
  <c r="E9" i="3" s="1"/>
  <c r="E12" i="3" s="1"/>
  <c r="I13" i="18"/>
  <c r="I12" i="18" s="1"/>
  <c r="H23" i="17"/>
  <c r="H19" i="17"/>
  <c r="H17" i="17"/>
  <c r="E11" i="17"/>
  <c r="E10" i="17"/>
  <c r="E9" i="17"/>
  <c r="E14" i="17" s="1"/>
  <c r="H21" i="16"/>
  <c r="H19" i="16"/>
  <c r="H18" i="16"/>
  <c r="H17" i="16"/>
  <c r="H14" i="16"/>
  <c r="H12" i="16"/>
  <c r="H11" i="16"/>
  <c r="H8" i="16"/>
  <c r="H31" i="15"/>
  <c r="E21" i="17"/>
  <c r="H27" i="15"/>
  <c r="I26" i="15"/>
  <c r="H25" i="15"/>
  <c r="H14" i="18"/>
  <c r="H12" i="18" s="1"/>
  <c r="I8" i="15"/>
  <c r="D12" i="14"/>
  <c r="H93" i="9"/>
  <c r="H75" i="9"/>
  <c r="D12" i="3" l="1"/>
  <c r="H10" i="16"/>
  <c r="I19" i="16"/>
  <c r="I17" i="15"/>
  <c r="I30" i="15"/>
  <c r="I12" i="15"/>
  <c r="H9" i="17"/>
  <c r="I21" i="16"/>
  <c r="I27" i="15"/>
  <c r="I18" i="16"/>
  <c r="I14" i="15"/>
  <c r="I31" i="15"/>
  <c r="I17" i="16"/>
  <c r="I20" i="16"/>
  <c r="I14" i="17"/>
  <c r="H14" i="17"/>
  <c r="H21" i="17"/>
  <c r="H16" i="18"/>
  <c r="H33" i="18" s="1"/>
  <c r="I15" i="15"/>
  <c r="I11" i="15"/>
  <c r="I16" i="15"/>
  <c r="I25" i="15"/>
  <c r="H30" i="15"/>
  <c r="H29" i="15" s="1"/>
  <c r="I14" i="16"/>
  <c r="I28" i="15"/>
  <c r="I11" i="16"/>
  <c r="H28" i="15"/>
  <c r="H24" i="15" s="1"/>
  <c r="I19" i="17"/>
  <c r="I23" i="17"/>
  <c r="H11" i="17"/>
  <c r="E15" i="17"/>
  <c r="I12" i="16"/>
  <c r="H20" i="16"/>
  <c r="H16" i="16" s="1"/>
  <c r="H10" i="17"/>
  <c r="I17" i="17"/>
  <c r="I21" i="17"/>
  <c r="H21" i="13"/>
  <c r="H22" i="13"/>
  <c r="H23" i="13"/>
  <c r="H24" i="13"/>
  <c r="H25" i="13"/>
  <c r="I10" i="13"/>
  <c r="I10" i="16" l="1"/>
  <c r="I16" i="16"/>
  <c r="I10" i="18"/>
  <c r="H8" i="17"/>
  <c r="D11" i="14"/>
  <c r="I24" i="15"/>
  <c r="I29" i="15"/>
  <c r="I9" i="17"/>
  <c r="D13" i="14"/>
  <c r="I15" i="17"/>
  <c r="I13" i="17" s="1"/>
  <c r="H15" i="17"/>
  <c r="H13" i="17" s="1"/>
  <c r="I10" i="17"/>
  <c r="I13" i="15"/>
  <c r="I11" i="17"/>
  <c r="A3" i="12"/>
  <c r="I49" i="13"/>
  <c r="H49" i="13"/>
  <c r="I48" i="13"/>
  <c r="H48" i="13"/>
  <c r="H96" i="13"/>
  <c r="I96" i="13"/>
  <c r="H91" i="13"/>
  <c r="I91" i="13"/>
  <c r="H33" i="13"/>
  <c r="I8" i="17" l="1"/>
  <c r="I36" i="17" s="1"/>
  <c r="D10" i="14"/>
  <c r="I9" i="18"/>
  <c r="I8" i="18" s="1"/>
  <c r="I33" i="18" s="1"/>
  <c r="I10" i="15"/>
  <c r="I9" i="15" s="1"/>
  <c r="H95" i="9"/>
  <c r="H91" i="9"/>
  <c r="H89" i="9"/>
  <c r="H88" i="9"/>
  <c r="H87" i="9"/>
  <c r="H84" i="9"/>
  <c r="H82" i="9"/>
  <c r="H81" i="9"/>
  <c r="H80" i="9"/>
  <c r="H79" i="9"/>
  <c r="H78" i="9"/>
  <c r="E11" i="14" l="1"/>
  <c r="E13" i="14"/>
  <c r="D14" i="14"/>
  <c r="D8" i="3" s="1"/>
  <c r="H77" i="9"/>
  <c r="I83" i="13"/>
  <c r="I84" i="13"/>
  <c r="H84" i="13"/>
  <c r="E12" i="14" l="1"/>
  <c r="E10" i="14"/>
  <c r="H73" i="9"/>
  <c r="H72" i="9"/>
  <c r="H71" i="9"/>
  <c r="H68" i="9"/>
  <c r="H66" i="9"/>
  <c r="H58" i="9"/>
  <c r="H64" i="9"/>
  <c r="H62" i="9"/>
  <c r="H60" i="9"/>
  <c r="H56" i="9"/>
  <c r="H54" i="9"/>
  <c r="H52" i="9"/>
  <c r="H51" i="9"/>
  <c r="H50" i="9"/>
  <c r="H83" i="13"/>
  <c r="H63" i="13"/>
  <c r="H47" i="9"/>
  <c r="E14" i="14" l="1"/>
  <c r="E8" i="3" s="1"/>
  <c r="H70" i="9"/>
  <c r="H49" i="9"/>
  <c r="H41" i="9"/>
  <c r="H42" i="9"/>
  <c r="H43" i="9"/>
  <c r="H44" i="9"/>
  <c r="H45" i="9"/>
  <c r="H40" i="9"/>
  <c r="H39" i="9"/>
  <c r="H38" i="9"/>
  <c r="H37" i="9"/>
  <c r="H36" i="9"/>
  <c r="H33" i="9"/>
  <c r="H27" i="9"/>
  <c r="H26" i="9"/>
  <c r="H35" i="9" l="1"/>
  <c r="H22" i="9"/>
  <c r="H23" i="9"/>
  <c r="I91" i="9" l="1"/>
  <c r="I84" i="9"/>
  <c r="I88" i="9"/>
  <c r="I89" i="9"/>
  <c r="I87" i="9"/>
  <c r="I72" i="9"/>
  <c r="I51" i="9"/>
  <c r="I26" i="9"/>
  <c r="I36" i="9"/>
  <c r="I50" i="9"/>
  <c r="I52" i="9"/>
  <c r="I23" i="9"/>
  <c r="I56" i="9"/>
  <c r="I33" i="9"/>
  <c r="I58" i="9"/>
  <c r="I42" i="9"/>
  <c r="I45" i="9"/>
  <c r="I22" i="9"/>
  <c r="I41" i="9"/>
  <c r="I40" i="9"/>
  <c r="I73" i="9"/>
  <c r="I43" i="9"/>
  <c r="I39" i="9"/>
  <c r="I38" i="9"/>
  <c r="I37" i="9"/>
  <c r="I44" i="9"/>
  <c r="I71" i="9"/>
  <c r="I27" i="9"/>
  <c r="I74" i="10"/>
  <c r="I82" i="9"/>
  <c r="I80" i="9"/>
  <c r="I79" i="9"/>
  <c r="I78" i="9"/>
  <c r="I81" i="9"/>
  <c r="I47" i="9" l="1"/>
  <c r="I62" i="9"/>
  <c r="I64" i="9"/>
  <c r="I93" i="9"/>
  <c r="I54" i="9"/>
  <c r="I68" i="9"/>
  <c r="I60" i="9"/>
  <c r="I95" i="9"/>
  <c r="I66" i="9"/>
  <c r="I77" i="9"/>
  <c r="I70" i="9"/>
  <c r="I35" i="9"/>
  <c r="I49" i="9"/>
  <c r="I75" i="9"/>
  <c r="H48" i="10"/>
  <c r="H47" i="10"/>
  <c r="I47" i="10" l="1"/>
  <c r="H22" i="10" l="1"/>
  <c r="I48" i="10" l="1"/>
  <c r="H10" i="10"/>
  <c r="H11" i="10"/>
  <c r="H12" i="10"/>
  <c r="H13" i="10"/>
  <c r="H9" i="10"/>
  <c r="A1" i="2"/>
  <c r="A1" i="24" s="1"/>
  <c r="H95" i="13"/>
  <c r="H94" i="13"/>
  <c r="I95" i="13"/>
  <c r="I94" i="13"/>
  <c r="I90" i="13"/>
  <c r="I89" i="13"/>
  <c r="I88" i="13"/>
  <c r="I85" i="13"/>
  <c r="H90" i="13"/>
  <c r="H89" i="13"/>
  <c r="H88" i="13"/>
  <c r="H67" i="10"/>
  <c r="I34" i="10"/>
  <c r="H34" i="10"/>
  <c r="I33" i="10"/>
  <c r="H33" i="10"/>
  <c r="I30" i="9"/>
  <c r="H30" i="9"/>
  <c r="H93" i="13" l="1"/>
  <c r="H8" i="10"/>
  <c r="H87" i="13"/>
  <c r="I87" i="13"/>
  <c r="I93" i="13"/>
  <c r="H56" i="13"/>
  <c r="I56" i="13"/>
  <c r="H82" i="13"/>
  <c r="I82" i="13"/>
  <c r="H43" i="13"/>
  <c r="I43" i="13"/>
  <c r="H44" i="13"/>
  <c r="I44" i="13"/>
  <c r="H45" i="13"/>
  <c r="I45" i="13"/>
  <c r="H46" i="13"/>
  <c r="I46" i="13"/>
  <c r="I8" i="13"/>
  <c r="I31" i="9"/>
  <c r="H31" i="9"/>
  <c r="A1" i="9"/>
  <c r="H10" i="9"/>
  <c r="H9" i="9"/>
  <c r="I9" i="9"/>
  <c r="H71" i="10"/>
  <c r="H72" i="10"/>
  <c r="H70" i="10"/>
  <c r="I71" i="10"/>
  <c r="I72" i="10"/>
  <c r="I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I50" i="10"/>
  <c r="H50" i="10"/>
  <c r="I40" i="10"/>
  <c r="I41" i="10"/>
  <c r="I42" i="10"/>
  <c r="I43" i="10"/>
  <c r="I44" i="10"/>
  <c r="I45" i="10"/>
  <c r="I46" i="10"/>
  <c r="I39" i="10"/>
  <c r="H40" i="10"/>
  <c r="H41" i="10"/>
  <c r="H42" i="10"/>
  <c r="H43" i="10"/>
  <c r="H44" i="10"/>
  <c r="H45" i="10"/>
  <c r="H46" i="10"/>
  <c r="H39" i="10"/>
  <c r="H36" i="10"/>
  <c r="I36" i="10"/>
  <c r="I30" i="10"/>
  <c r="I31" i="10"/>
  <c r="I32" i="10"/>
  <c r="I29" i="10"/>
  <c r="H30" i="10"/>
  <c r="H31" i="10"/>
  <c r="H32" i="10"/>
  <c r="H29" i="10"/>
  <c r="I26" i="10"/>
  <c r="I25" i="10"/>
  <c r="H26" i="10"/>
  <c r="H25" i="10"/>
  <c r="H28" i="10" l="1"/>
  <c r="H24" i="10"/>
  <c r="I69" i="10"/>
  <c r="I28" i="10"/>
  <c r="H8" i="9"/>
  <c r="H52" i="10"/>
  <c r="H38" i="10"/>
  <c r="H69" i="10"/>
  <c r="I38" i="10"/>
  <c r="I24" i="10"/>
  <c r="H81" i="13"/>
  <c r="I81" i="13"/>
  <c r="H85" i="13"/>
  <c r="I80" i="13"/>
  <c r="H80" i="13"/>
  <c r="H67" i="13"/>
  <c r="I67" i="13"/>
  <c r="H69" i="13"/>
  <c r="I69" i="13"/>
  <c r="H71" i="13"/>
  <c r="I71" i="13"/>
  <c r="H73" i="13"/>
  <c r="I73" i="13"/>
  <c r="H75" i="13"/>
  <c r="I75" i="13"/>
  <c r="H77" i="13"/>
  <c r="I77" i="13"/>
  <c r="I65" i="13"/>
  <c r="H65" i="13"/>
  <c r="H21" i="10"/>
  <c r="H20" i="10"/>
  <c r="H19" i="10" s="1"/>
  <c r="H53" i="13"/>
  <c r="I53" i="13"/>
  <c r="H54" i="13"/>
  <c r="I54" i="13"/>
  <c r="H55" i="13"/>
  <c r="I55" i="13"/>
  <c r="H57" i="13"/>
  <c r="I57" i="13"/>
  <c r="H58" i="13"/>
  <c r="I58" i="13"/>
  <c r="H59" i="13"/>
  <c r="I59" i="13"/>
  <c r="H60" i="13"/>
  <c r="I60" i="13"/>
  <c r="H61" i="13"/>
  <c r="I61" i="13"/>
  <c r="I52" i="13"/>
  <c r="H52" i="13"/>
  <c r="H36" i="13"/>
  <c r="H37" i="13"/>
  <c r="H38" i="13"/>
  <c r="H39" i="13"/>
  <c r="H40" i="13"/>
  <c r="H41" i="13"/>
  <c r="H42" i="13"/>
  <c r="I36" i="13"/>
  <c r="I37" i="13"/>
  <c r="I38" i="13"/>
  <c r="I39" i="13"/>
  <c r="I40" i="13"/>
  <c r="I41" i="13"/>
  <c r="I42" i="13"/>
  <c r="H30" i="13"/>
  <c r="H79" i="13" l="1"/>
  <c r="I79" i="13"/>
  <c r="I19" i="10"/>
  <c r="H35" i="13"/>
  <c r="I35" i="13"/>
  <c r="I51" i="13"/>
  <c r="H51" i="13"/>
  <c r="H14" i="9"/>
  <c r="I14" i="9"/>
  <c r="H15" i="9"/>
  <c r="I15" i="9"/>
  <c r="H16" i="9"/>
  <c r="I16" i="9"/>
  <c r="I13" i="9"/>
  <c r="H13" i="9"/>
  <c r="H17" i="10"/>
  <c r="I17" i="10"/>
  <c r="H16" i="10"/>
  <c r="I16" i="10"/>
  <c r="I10" i="10"/>
  <c r="I11" i="10"/>
  <c r="I12" i="10"/>
  <c r="I13" i="10"/>
  <c r="I9" i="10"/>
  <c r="E11" i="8" l="1"/>
  <c r="I15" i="10"/>
  <c r="H15" i="10"/>
  <c r="H12" i="9"/>
  <c r="I12" i="9"/>
  <c r="I8" i="10"/>
  <c r="I58" i="10"/>
  <c r="I59" i="10"/>
  <c r="I53" i="10"/>
  <c r="I65" i="10"/>
  <c r="I57" i="10"/>
  <c r="I62" i="10"/>
  <c r="I61" i="10"/>
  <c r="I60" i="10"/>
  <c r="I63" i="10"/>
  <c r="I55" i="10"/>
  <c r="I64" i="10"/>
  <c r="I56" i="10"/>
  <c r="I54" i="10"/>
  <c r="H8" i="13"/>
  <c r="H13" i="13"/>
  <c r="H14" i="13"/>
  <c r="H15" i="13"/>
  <c r="H17" i="13"/>
  <c r="H18" i="13"/>
  <c r="H20" i="13"/>
  <c r="H26" i="13"/>
  <c r="H27" i="13"/>
  <c r="H28" i="13"/>
  <c r="H29" i="13"/>
  <c r="H11" i="13"/>
  <c r="H16" i="13" l="1"/>
  <c r="H10" i="13" s="1"/>
  <c r="I52" i="10"/>
  <c r="D11" i="8" l="1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I9" i="12"/>
  <c r="H9" i="12"/>
  <c r="H21" i="12" l="1"/>
  <c r="I21" i="12"/>
  <c r="H8" i="12"/>
  <c r="I8" i="12"/>
  <c r="I29" i="9"/>
  <c r="H29" i="9"/>
  <c r="I239" i="12" l="1"/>
  <c r="E14" i="8" s="1"/>
  <c r="H239" i="12"/>
  <c r="D14" i="8" s="1"/>
  <c r="I25" i="9"/>
  <c r="H25" i="9"/>
  <c r="A13" i="8"/>
  <c r="A12" i="8"/>
  <c r="I97" i="9" l="1"/>
  <c r="H97" i="9"/>
  <c r="I90" i="9"/>
  <c r="I86" i="9" s="1"/>
  <c r="H90" i="9"/>
  <c r="I101" i="9"/>
  <c r="H101" i="9"/>
  <c r="I100" i="9"/>
  <c r="H100" i="9"/>
  <c r="H86" i="9" l="1"/>
  <c r="H99" i="9"/>
  <c r="I99" i="9"/>
  <c r="I28" i="9"/>
  <c r="H28" i="9"/>
  <c r="A121" i="9"/>
  <c r="A3" i="9"/>
  <c r="A109" i="13" l="1"/>
  <c r="A3" i="13"/>
  <c r="A1" i="13"/>
  <c r="A9" i="3" l="1"/>
  <c r="I108" i="9" l="1"/>
  <c r="H108" i="9"/>
  <c r="I106" i="9"/>
  <c r="H106" i="9"/>
  <c r="I105" i="9"/>
  <c r="H105" i="9"/>
  <c r="I104" i="9"/>
  <c r="H104" i="9"/>
  <c r="H103" i="9" l="1"/>
  <c r="I103" i="9"/>
  <c r="A87" i="10" l="1"/>
  <c r="A1" i="10"/>
  <c r="A11" i="8"/>
  <c r="A7" i="3"/>
  <c r="A3" i="3"/>
  <c r="A1" i="3"/>
  <c r="A1" i="12"/>
  <c r="A3" i="10"/>
  <c r="A4" i="8"/>
  <c r="I24" i="9"/>
  <c r="H24" i="9"/>
  <c r="I21" i="9"/>
  <c r="H21" i="9"/>
  <c r="I20" i="9"/>
  <c r="H20" i="9"/>
  <c r="I19" i="9"/>
  <c r="H19" i="9"/>
  <c r="H18" i="9" l="1"/>
  <c r="I18" i="9"/>
  <c r="A1" i="8"/>
  <c r="D13" i="8" l="1"/>
  <c r="D12" i="8"/>
  <c r="D15" i="8" l="1"/>
  <c r="E12" i="8"/>
  <c r="D7" i="3" l="1"/>
  <c r="I10" i="9"/>
  <c r="D10" i="3" l="1"/>
  <c r="D11" i="3"/>
  <c r="I8" i="9"/>
  <c r="D14" i="3" l="1"/>
  <c r="E13" i="8" l="1"/>
  <c r="E15" i="8" s="1"/>
  <c r="E7" i="3" l="1"/>
  <c r="E11" i="3" s="1"/>
  <c r="E10" i="3" l="1"/>
  <c r="E14" i="3" s="1"/>
  <c r="D21" i="3" s="1"/>
  <c r="D19" i="3"/>
</calcChain>
</file>

<file path=xl/sharedStrings.xml><?xml version="1.0" encoding="utf-8"?>
<sst xmlns="http://schemas.openxmlformats.org/spreadsheetml/2006/main" count="2019" uniqueCount="867">
  <si>
    <t>PLANILLA DE OFERTA ECONÓMICA</t>
  </si>
  <si>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</si>
  <si>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</si>
  <si>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</si>
  <si>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</si>
  <si>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</si>
  <si>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</si>
  <si>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</si>
  <si>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</si>
  <si>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</si>
  <si>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</si>
  <si>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</si>
  <si>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</si>
  <si>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</si>
  <si>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</si>
  <si>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</si>
  <si>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</si>
  <si>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</si>
  <si>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</si>
  <si>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</si>
  <si>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</si>
  <si>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</si>
  <si>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</si>
  <si>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</si>
  <si>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</si>
  <si>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Firma y Aclaración</t>
  </si>
  <si>
    <t>REPRESENTANTE LEGAL</t>
  </si>
  <si>
    <t>RESUMEN</t>
  </si>
  <si>
    <t>Precios Ofertados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</si>
  <si>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</si>
  <si>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</si>
  <si>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</si>
  <si>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</si>
  <si>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</si>
  <si>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</si>
  <si>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</si>
  <si>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</si>
  <si>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</si>
  <si>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</si>
  <si>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</si>
  <si>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</si>
  <si>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</si>
  <si>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</si>
  <si>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</si>
  <si>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Seccionador Tripolar con PAT 220 kV</t>
  </si>
  <si>
    <t>2.4</t>
  </si>
  <si>
    <t xml:space="preserve">Seccionador Tripolar 220 kV </t>
  </si>
  <si>
    <t>2.5</t>
  </si>
  <si>
    <t>Seccionador Unipolar de PAT 220 kV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</si>
  <si>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</si>
  <si>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</si>
  <si>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</si>
  <si>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</si>
  <si>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</si>
  <si>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</si>
  <si>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</si>
  <si>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</si>
  <si>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</si>
  <si>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</si>
  <si>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</si>
  <si>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</si>
  <si>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</si>
  <si>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</si>
  <si>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</si>
  <si>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</si>
  <si>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</si>
  <si>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</si>
  <si>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</si>
  <si>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</si>
  <si>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</si>
  <si>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</si>
  <si>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</si>
  <si>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</si>
  <si>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</si>
  <si>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</si>
  <si>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</si>
  <si>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</si>
  <si>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</si>
  <si>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</si>
  <si>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</si>
  <si>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</si>
  <si>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</si>
  <si>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</si>
  <si>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</si>
  <si>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</si>
  <si>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</si>
  <si>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</si>
  <si>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</si>
  <si>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</si>
  <si>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</si>
  <si>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</si>
  <si>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</si>
  <si>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</si>
  <si>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</si>
  <si>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</si>
  <si>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</si>
  <si>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</si>
  <si>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</si>
  <si>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</si>
  <si>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</si>
  <si>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</si>
  <si>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</si>
  <si>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</si>
  <si>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</si>
  <si>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</si>
  <si>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</si>
  <si>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</si>
  <si>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</si>
  <si>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</si>
  <si>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</si>
  <si>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</si>
  <si>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</si>
  <si>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</si>
  <si>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</si>
  <si>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</si>
  <si>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</si>
  <si>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</si>
  <si>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</si>
  <si>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Lote de repuestos y accesorios según pliego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</si>
  <si>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</si>
  <si>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</si>
  <si>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</si>
  <si>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</si>
  <si>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</si>
  <si>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</si>
  <si>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</si>
  <si>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</si>
  <si>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</si>
  <si>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</si>
  <si>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</si>
  <si>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</si>
  <si>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</si>
  <si>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</si>
  <si>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</si>
  <si>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</si>
  <si>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</si>
  <si>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</si>
  <si>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</si>
  <si>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</si>
  <si>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</si>
  <si>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</si>
  <si>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</si>
  <si>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</si>
  <si>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</si>
  <si>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</si>
  <si>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</si>
  <si>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</si>
  <si>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</si>
  <si>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</si>
  <si>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</si>
  <si>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</si>
  <si>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</si>
  <si>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</si>
  <si>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</si>
  <si>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</si>
  <si>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</si>
  <si>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</si>
  <si>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</si>
  <si>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</si>
  <si>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</si>
  <si>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</si>
  <si>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</si>
  <si>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</si>
  <si>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</si>
  <si>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</si>
  <si>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</si>
  <si>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</si>
  <si>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</si>
  <si>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</si>
  <si>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</si>
  <si>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</si>
  <si>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</si>
  <si>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</si>
  <si>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</si>
  <si>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</si>
  <si>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</si>
  <si>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</si>
  <si>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</si>
  <si>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</si>
  <si>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</si>
  <si>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</si>
  <si>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</si>
  <si>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</si>
  <si>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</si>
  <si>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</si>
  <si>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</si>
  <si>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</si>
  <si>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</si>
  <si>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</si>
  <si>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</si>
  <si>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</si>
  <si>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</si>
  <si>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</si>
  <si>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</si>
  <si>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</si>
  <si>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</si>
  <si>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</si>
  <si>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</si>
  <si>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</si>
  <si>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</si>
  <si>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</si>
  <si>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</si>
  <si>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</si>
  <si>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</si>
  <si>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</si>
  <si>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</si>
  <si>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</si>
  <si>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</si>
  <si>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</si>
  <si>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</si>
  <si>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</si>
  <si>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</si>
  <si>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</si>
  <si>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</si>
  <si>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</si>
  <si>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</si>
  <si>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</si>
  <si>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</si>
  <si>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</si>
  <si>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</si>
  <si>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</si>
  <si>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</si>
  <si>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</si>
  <si>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</si>
  <si>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</si>
  <si>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</si>
  <si>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</si>
  <si>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</si>
  <si>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</si>
  <si>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</si>
  <si>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</si>
  <si>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</si>
  <si>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</si>
  <si>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</si>
  <si>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</si>
  <si>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</si>
  <si>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</si>
  <si>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</si>
  <si>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</si>
  <si>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</si>
  <si>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</si>
  <si>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</si>
  <si>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</si>
  <si>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</si>
  <si>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</si>
  <si>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</si>
  <si>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</si>
  <si>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</si>
  <si>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</si>
  <si>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</si>
  <si>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</si>
  <si>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</si>
  <si>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</si>
  <si>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</si>
  <si>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</si>
  <si>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</si>
  <si>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</si>
  <si>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</si>
  <si>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</si>
  <si>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</si>
  <si>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</si>
  <si>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</si>
  <si>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</si>
  <si>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</si>
  <si>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</si>
  <si>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</si>
  <si>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</si>
  <si>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</si>
  <si>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</si>
  <si>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</si>
  <si>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</si>
  <si>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</si>
  <si>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</si>
  <si>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</si>
  <si>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</si>
  <si>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</si>
  <si>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</si>
  <si>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</si>
  <si>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</si>
  <si>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</si>
  <si>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</si>
  <si>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</si>
  <si>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</si>
  <si>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</si>
  <si>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</si>
  <si>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</si>
  <si>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</si>
  <si>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</si>
  <si>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</si>
  <si>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</si>
  <si>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</si>
  <si>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</si>
  <si>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</si>
  <si>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</si>
  <si>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</si>
  <si>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</si>
  <si>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</si>
  <si>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</si>
  <si>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</si>
  <si>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</si>
  <si>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</si>
  <si>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</si>
  <si>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</si>
  <si>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</si>
  <si>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</si>
  <si>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</si>
  <si>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</si>
  <si>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</si>
  <si>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</si>
  <si>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</si>
  <si>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</si>
  <si>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</si>
  <si>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</si>
  <si>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</si>
  <si>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</si>
  <si>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</si>
  <si>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</si>
  <si>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</si>
  <si>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</si>
  <si>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</si>
  <si>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</si>
  <si>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</si>
  <si>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</si>
  <si>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</si>
  <si>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</si>
  <si>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</si>
  <si>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</si>
  <si>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</si>
  <si>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</si>
  <si>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</si>
  <si>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</si>
  <si>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</si>
  <si>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</si>
  <si>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</si>
  <si>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</si>
  <si>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</si>
  <si>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</si>
  <si>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</si>
  <si>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</si>
  <si>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</si>
  <si>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</si>
  <si>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</si>
  <si>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</si>
  <si>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</si>
  <si>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</si>
  <si>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</si>
  <si>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</si>
  <si>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</si>
  <si>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</si>
  <si>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</si>
  <si>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</si>
  <si>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</si>
  <si>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</si>
  <si>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</si>
  <si>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</si>
  <si>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</si>
  <si>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</si>
  <si>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</si>
  <si>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</si>
  <si>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</si>
  <si>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</si>
  <si>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</si>
  <si>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</si>
  <si>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</si>
  <si>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</si>
  <si>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</si>
  <si>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</si>
  <si>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Celda de Media Tensión acoplamiento de barras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</si>
  <si>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</si>
  <si>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</si>
  <si>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</si>
  <si>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</si>
  <si>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</si>
  <si>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</si>
  <si>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</si>
  <si>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</si>
  <si>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</si>
  <si>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</si>
  <si>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</si>
  <si>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</si>
  <si>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</si>
  <si>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</si>
  <si>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</si>
  <si>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</si>
  <si>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</si>
  <si>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</si>
  <si>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</si>
  <si>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</si>
  <si>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>Montaje del Sistema de Supervisión, Protección y Control del Autotransformador ATR 02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</si>
  <si>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</si>
  <si>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</si>
  <si>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</si>
  <si>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</si>
  <si>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</si>
  <si>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</si>
  <si>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</si>
  <si>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</si>
  <si>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</si>
  <si>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</si>
  <si>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</si>
  <si>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</si>
  <si>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4.12</t>
  </si>
  <si>
    <t>4.13</t>
  </si>
  <si>
    <t>Formulario 6</t>
  </si>
  <si>
    <t>C-1.4</t>
  </si>
  <si>
    <t>Formulario 7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</si>
  <si>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</si>
  <si>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</si>
  <si>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</si>
  <si>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</si>
  <si>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</si>
  <si>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</si>
  <si>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</si>
  <si>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</si>
  <si>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</si>
  <si>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</si>
  <si>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</si>
  <si>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</si>
  <si>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</si>
  <si>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</si>
  <si>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</si>
  <si>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</si>
  <si>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</si>
  <si>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</si>
  <si>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</si>
  <si>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</si>
  <si>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</si>
  <si>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</si>
  <si>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</si>
  <si>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</si>
  <si>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</si>
  <si>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</si>
  <si>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</si>
  <si>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</si>
  <si>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</si>
  <si>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</si>
  <si>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</si>
  <si>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</si>
  <si>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</si>
  <si>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</si>
  <si>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</si>
  <si>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</si>
  <si>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</si>
  <si>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</si>
  <si>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</si>
  <si>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</si>
  <si>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</si>
  <si>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</si>
  <si>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</si>
  <si>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</si>
  <si>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</si>
  <si>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</si>
  <si>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</si>
  <si>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C 2.1</t>
  </si>
  <si>
    <t>C 2.2</t>
  </si>
  <si>
    <t>C 2.3</t>
  </si>
  <si>
    <t>C 2.4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</si>
  <si>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</si>
  <si>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</si>
  <si>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</si>
  <si>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</si>
  <si>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</si>
  <si>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</si>
  <si>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</si>
  <si>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</si>
  <si>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</si>
  <si>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</si>
  <si>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</si>
  <si>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</si>
  <si>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</si>
  <si>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</si>
  <si>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suspensión doble “I” (SDI)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</si>
  <si>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</si>
  <si>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</si>
  <si>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</si>
  <si>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</si>
  <si>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</si>
  <si>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</si>
  <si>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</si>
  <si>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</si>
  <si>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</si>
  <si>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</si>
  <si>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</si>
  <si>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</si>
  <si>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</si>
  <si>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</si>
  <si>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</si>
  <si>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</si>
  <si>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</si>
  <si>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</si>
  <si>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</si>
  <si>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</si>
  <si>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</si>
  <si>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</si>
  <si>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</si>
  <si>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</si>
  <si>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</si>
  <si>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</si>
  <si>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</si>
  <si>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</si>
  <si>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</si>
  <si>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</si>
  <si>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</si>
  <si>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</si>
  <si>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</si>
  <si>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</si>
  <si>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</si>
  <si>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</si>
  <si>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</si>
  <si>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</si>
  <si>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t>Construcción de Canales, Cámaras y Cañeros en Playa de 132 kV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</si>
  <si>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</si>
  <si>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</si>
  <si>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</si>
  <si>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</si>
  <si>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</si>
  <si>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</si>
  <si>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</si>
  <si>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</si>
  <si>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</si>
  <si>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CANT.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</si>
  <si>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</si>
  <si>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</si>
  <si>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</si>
  <si>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</si>
  <si>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</si>
  <si>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</si>
  <si>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</si>
  <si>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</si>
  <si>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</si>
  <si>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</si>
  <si>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</si>
  <si>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</si>
  <si>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</si>
  <si>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</si>
  <si>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</si>
  <si>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</si>
  <si>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</si>
  <si>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</si>
  <si>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</si>
  <si>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</si>
  <si>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</si>
  <si>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Tableros de Protección y Control del Vano 01-02 - Tramo Central</t>
  </si>
  <si>
    <t>Tableros de Protección y Control del Vano 01-02 - Salida ATR 01</t>
  </si>
  <si>
    <t>Tableros de Protección y Control del Vano 03-04 - Tramo Central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</si>
  <si>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</si>
  <si>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</si>
  <si>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</si>
  <si>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</si>
  <si>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</si>
  <si>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</si>
  <si>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</si>
  <si>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</si>
  <si>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Tareas Preliminares- ingeniería de Detalle</t>
  </si>
  <si>
    <t>Ampliación ET Las Heras</t>
  </si>
  <si>
    <t>Construcción LAT 132 kV ET Mendoza Norte - ET Las Heras</t>
  </si>
  <si>
    <t>Construcción ET Mendoza Norte 220/132kV</t>
  </si>
  <si>
    <r>
      <t>Cable subterráneo XLP 1000 mm</t>
    </r>
    <r>
      <rPr>
        <sz val="10"/>
        <rFont val="Aptos Narrow"/>
        <family val="2"/>
      </rPr>
      <t>²</t>
    </r>
  </si>
  <si>
    <t>Excavaciones y Construcción de Fundaciones- Bases soportes de equipos de playa</t>
  </si>
  <si>
    <t xml:space="preserve">Suministro de Equipos de 220 kV y 132 kV </t>
  </si>
  <si>
    <t>Conductor Al/Ac de 300/50 mm² de sección, según Especificaciones Técnicas- Provisión (bobinas de 2500 mts) (1)</t>
  </si>
  <si>
    <t xml:space="preserve"> Provisión Cable de Guardia OPGW (1)</t>
  </si>
  <si>
    <t>Provisión de Aisladores tipo U 120 BS porcelana según Especificación Técnica (1)</t>
  </si>
  <si>
    <t xml:space="preserve">Graperías y accesorios completos para el Conductor, según Especificación Técnica (1) </t>
  </si>
  <si>
    <t xml:space="preserve">Suministro de Equipos de 132 kV 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</si>
  <si>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</si>
  <si>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</si>
  <si>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</si>
  <si>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</si>
  <si>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</si>
  <si>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</si>
  <si>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</si>
  <si>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</si>
  <si>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</si>
  <si>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3.1.1</t>
  </si>
  <si>
    <t>Transformador de Corriente de 132 kV (de cada tipo)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</si>
  <si>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</si>
  <si>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</si>
  <si>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</si>
  <si>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</si>
  <si>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</si>
  <si>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</si>
  <si>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</si>
  <si>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</si>
  <si>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</si>
  <si>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</si>
  <si>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</si>
  <si>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</si>
  <si>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</si>
  <si>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</si>
  <si>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</si>
  <si>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</si>
  <si>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</si>
  <si>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</si>
  <si>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</si>
  <si>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</si>
  <si>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</si>
  <si>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</si>
  <si>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</si>
  <si>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</si>
  <si>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</si>
  <si>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</si>
  <si>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</si>
  <si>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</si>
  <si>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</si>
  <si>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</si>
  <si>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</si>
  <si>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</si>
  <si>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</si>
  <si>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</si>
  <si>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</si>
  <si>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</si>
  <si>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</si>
  <si>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</si>
  <si>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</si>
  <si>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</si>
  <si>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</si>
  <si>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</si>
  <si>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</si>
  <si>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</si>
  <si>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</si>
  <si>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</si>
  <si>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mts.</t>
  </si>
  <si>
    <t xml:space="preserve">Transformadores </t>
  </si>
  <si>
    <t>Fusibles propios paraTransformadores de Tensión anterior (1 fase)</t>
  </si>
  <si>
    <t>Morsetería para Conexionado de Potencia de 132 KV (De todos los morsetos y herrajes para cadenas de cada tipo se proveerá un 15% de la cantidad total. La cantidad mínima a proveer será de 1 unidad.)</t>
  </si>
  <si>
    <t>Ampliación del Sistema de Control, Protecciones y Telecontrol ET Las Heras 132 KV (Repuestos para el equipamiento en Sala RTU)</t>
  </si>
  <si>
    <t>Módulo Híbrido Compacto 132 kV (MHC) – Acometida, del CAS 132 kV -Repuestos para operación y mantenimiento rutinario</t>
  </si>
  <si>
    <t>Repuestos Tableros- Tablero General de Servicios Auxiliares TGSACA 3x380/220 Vca.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</si>
  <si>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</si>
  <si>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</si>
  <si>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</si>
  <si>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</si>
  <si>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</si>
  <si>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</si>
  <si>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</si>
  <si>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</si>
  <si>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</si>
  <si>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</si>
  <si>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</si>
  <si>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</si>
  <si>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</si>
  <si>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</si>
  <si>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</si>
  <si>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</si>
  <si>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</si>
  <si>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</si>
  <si>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Grupo Electrógeno de Emergencia</t>
  </si>
  <si>
    <t>Grupo Electrógeno de Emergencia  Del Tablero de Mando</t>
  </si>
  <si>
    <t>12.5</t>
  </si>
  <si>
    <t>12.6</t>
  </si>
  <si>
    <t>12.7</t>
  </si>
  <si>
    <t>12.8</t>
  </si>
  <si>
    <t>12.9</t>
  </si>
  <si>
    <t xml:space="preserve">Tableros de medición: 15% de los equipos y elementos instalados de cada tipo, mínimo 1 </t>
  </si>
  <si>
    <t>Tableros de mando: 15% de los equipos y elementos instalados de cada tipo, mínimo 1</t>
  </si>
  <si>
    <t>Costo Supervisión Transportista*</t>
  </si>
  <si>
    <t>Total Precios Ofertados- C1</t>
  </si>
  <si>
    <t>Total Precios Ofertados- C2</t>
  </si>
  <si>
    <t>Total Precios Ofertados- C3</t>
  </si>
  <si>
    <t>Costo Supervisión Distribuidora**</t>
  </si>
  <si>
    <t>Subtotal sin costos de supervisión</t>
  </si>
  <si>
    <t>Precio Ofertado Total  Dolarizado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</si>
  <si>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</si>
  <si>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>Precio Ofertado a evaluar***</t>
  </si>
  <si>
    <t>Precio Ofertado Total</t>
  </si>
  <si>
    <t>(***) No incluye costos de supervisión transportista.</t>
  </si>
  <si>
    <t>c/u</t>
  </si>
  <si>
    <t>Interferencias. Cruces con Líneas de Media Tensión (LMT)</t>
  </si>
  <si>
    <t>Transformadores Intensidad ópticos (toroidales)</t>
  </si>
  <si>
    <t>Protección diferencial CAS</t>
  </si>
  <si>
    <t>Ejecución de la Malla de PAT enterrada (incluye MO y Materiales)</t>
  </si>
  <si>
    <t>m</t>
  </si>
  <si>
    <t>Valija de ensayo Omicron CMC 500 (u otra de las mismas carácterísticas), equipada con módulos GNSS, incluyendo las licencias de software. Capacitación técnica</t>
  </si>
  <si>
    <t>Polo completo de interruptor con mecanismo</t>
  </si>
  <si>
    <t>Polo completo de seccionador con mecanismo</t>
  </si>
  <si>
    <t>Juego tripolar de contactos de potencia (Interruptor)</t>
  </si>
  <si>
    <t>Juego tripolar de contactos de seccionador</t>
  </si>
  <si>
    <t>Aislador terminal (bushing)</t>
  </si>
  <si>
    <t>Núcleo toroidal de TI (protección y medición)</t>
  </si>
  <si>
    <t>Bobinas de apertura y cierre</t>
  </si>
  <si>
    <t>Motores de accionamiento (cada tipo utilizado)</t>
  </si>
  <si>
    <t>Carga de gas SF6 para un módulo tripolar completo</t>
  </si>
  <si>
    <t>5.13</t>
  </si>
  <si>
    <t>Transformador de Tensión/Potencia (SS.AA.)</t>
  </si>
  <si>
    <t>6.4</t>
  </si>
  <si>
    <t xml:space="preserve">Grupo Electrógeno de Emergencia. </t>
  </si>
  <si>
    <t>Repuestos para Interruptor Convencional 220 kV (CB)</t>
  </si>
  <si>
    <t>Armario de accionamiento para un polo y armario de control</t>
  </si>
  <si>
    <t>Motores de accionamiento</t>
  </si>
  <si>
    <t>Carga de gas SF6 30% de la Carga Total</t>
  </si>
  <si>
    <t>Juego de componentes desgastables de armarios de accionamiento para un polo</t>
  </si>
  <si>
    <t>Seccionadores con y sin Cuchillas de Puesta a Tierra de 220 kV</t>
  </si>
  <si>
    <t>Juego de componentes del armario</t>
  </si>
  <si>
    <t>Juego de componentes de la caja de accionamiento</t>
  </si>
  <si>
    <t xml:space="preserve">Seccionador pantógrafo de columna sin cuchilla de P.A.T. de 220 kV </t>
  </si>
  <si>
    <t xml:space="preserve">Seccionador de barra con cuchilla de P.A.T. de 220 kV </t>
  </si>
  <si>
    <t>Seccionadores Tripolares con cuchilla de PAT de 132 kV</t>
  </si>
  <si>
    <t>Seccionadores Tripolares de barra sin cuchilla de PAT de 132 kV</t>
  </si>
  <si>
    <t>Transformadores de Corriente de 220 kV y de 132 kV</t>
  </si>
  <si>
    <t>Descargadores de Sobretensiones de 220 kV</t>
  </si>
  <si>
    <t>Aislador soporte</t>
  </si>
  <si>
    <t>Vaso Completo Batería 220 Vcc (10% de la Provisión)</t>
  </si>
  <si>
    <t>Juego Fusible Batería (en caso de poseer fusibles) 220 Vcc</t>
  </si>
  <si>
    <t>Juego Fusible Batería  (en caso de poseer fusibles) 48 Vcc</t>
  </si>
  <si>
    <t>Cargadores de 220 Vcc</t>
  </si>
  <si>
    <t>Cargadores de 48 Vcc</t>
  </si>
  <si>
    <t>Tablero General de Servicios Auxiliares TGSACA 3x380/220 Vca</t>
  </si>
  <si>
    <t>6.6</t>
  </si>
  <si>
    <t>6.7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</si>
  <si>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</si>
  <si>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</si>
  <si>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</si>
  <si>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Reactor de Neutro</t>
  </si>
  <si>
    <t>Porcelana de aislador pasante por cada tensión o neutro donde se use aislador pasatapas común</t>
  </si>
  <si>
    <t>Juego completo de juntas de todos los tipos incluidos en la máquina</t>
  </si>
  <si>
    <t>Cargas de silicagel para secador de aire con testigo indicador de humedad igual al suministrado con los transformadores</t>
  </si>
  <si>
    <t>Termómetro a cuadrante</t>
  </si>
  <si>
    <t>Nivel de aceite</t>
  </si>
  <si>
    <t>Relé Buchholz</t>
  </si>
  <si>
    <t>Descargador de sobretensiones según especificación técnica</t>
  </si>
  <si>
    <t>Tableros BT, Relés Y Servicios Auxiliares</t>
  </si>
  <si>
    <t>Bornes y accesorios: 15% de los instalados por tipo</t>
  </si>
  <si>
    <t>Relés auxiliares: 15%, mínimo 1 unidad por tipo</t>
  </si>
  <si>
    <t>Equipo de mando: 15%, mínimo 1 unidad por tipo</t>
  </si>
  <si>
    <t>Equipo de medición: 15%, mínimo 1 unidad por tipo</t>
  </si>
  <si>
    <t>Tableros Mkca/MKcc/SACA/SACC: 15%, mínimo 1 unidad por tipo</t>
  </si>
  <si>
    <t>Otros tableros o gabinetes: 15%, mínimo 1 unidad por tipo</t>
  </si>
  <si>
    <t>Sistema de Protecciones y Control</t>
  </si>
  <si>
    <t>Fusibles ACR de cada tipo y tensión, para protección de transformadores de tensión</t>
  </si>
  <si>
    <t>Fusibles ACR de cada tipo y tensión, para protección de transformadores de servicios auxiliares</t>
  </si>
  <si>
    <t>Morsetería para Conexionado de Potencia de 220KV y 132 KV-De todos los morsetos y herrajes para cadenas de cada tipo se proveerá un 15% de la cantidad total. La cantidad mínima a proveer será de 1 unidad.</t>
  </si>
  <si>
    <t>Sistema de Supervisión, protección y control del Autotransformador 220/138/13,8 KV - 150/150/55 MVA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</si>
  <si>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</si>
  <si>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</si>
  <si>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</si>
  <si>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</si>
  <si>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</si>
  <si>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</si>
  <si>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r>
      <t xml:space="preserve">Sistema Telefónico-Juego completo de repuestos </t>
    </r>
    <r>
      <rPr>
        <sz val="10"/>
        <rFont val="Arial"/>
        <family val="2"/>
      </rPr>
      <t xml:space="preserve"> (repuesto sugeridos por el Proveedor)</t>
    </r>
  </si>
  <si>
    <r>
      <t>Sistema de Videovigilancia</t>
    </r>
    <r>
      <rPr>
        <sz val="10"/>
        <rFont val="Arial"/>
        <family val="2"/>
      </rPr>
      <t xml:space="preserve"> (repuesto sugeridos por el Proveedor)</t>
    </r>
  </si>
  <si>
    <t xml:space="preserve">Repuestos para Interruptor Convencional 132 kV (CB) </t>
  </si>
  <si>
    <t>15.6</t>
  </si>
  <si>
    <t>15.7</t>
  </si>
  <si>
    <t>15.8</t>
  </si>
  <si>
    <t>15.9</t>
  </si>
  <si>
    <t>15.10</t>
  </si>
  <si>
    <t>15.11</t>
  </si>
  <si>
    <t>15.12</t>
  </si>
  <si>
    <t>16.5</t>
  </si>
  <si>
    <t>17.3</t>
  </si>
  <si>
    <t>17.4</t>
  </si>
  <si>
    <t>19.5</t>
  </si>
  <si>
    <t>19.6</t>
  </si>
  <si>
    <t>19.7</t>
  </si>
  <si>
    <t>22.1</t>
  </si>
  <si>
    <t>22.2</t>
  </si>
  <si>
    <t>22.3</t>
  </si>
  <si>
    <t>22.4</t>
  </si>
  <si>
    <t>22.5</t>
  </si>
  <si>
    <t>22.6</t>
  </si>
  <si>
    <t>22.7</t>
  </si>
  <si>
    <t>22.8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</si>
  <si>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</si>
  <si>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</si>
  <si>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</si>
  <si>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</si>
  <si>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</si>
  <si>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</si>
  <si>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</si>
  <si>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</si>
  <si>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</si>
  <si>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</si>
  <si>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</si>
  <si>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25.1</t>
  </si>
  <si>
    <t>Sistema de Control Distribuido, Protecciones y Telecontrol: Repuestos para el equipamiento en Sala de Control</t>
  </si>
  <si>
    <t>25.2</t>
  </si>
  <si>
    <t>25.3</t>
  </si>
  <si>
    <t>25.4</t>
  </si>
  <si>
    <t>25.5</t>
  </si>
  <si>
    <t xml:space="preserve">Sistema de Control Distribuido, Protecciones y Telecontrol: Repuestos para el equipamiento de Sala de Protecciones </t>
  </si>
  <si>
    <t>26.1</t>
  </si>
  <si>
    <t>26.2</t>
  </si>
  <si>
    <t>26.3</t>
  </si>
  <si>
    <t>26.4</t>
  </si>
  <si>
    <t>Kiosko DISTROCUYO</t>
  </si>
  <si>
    <t>Adecuación Sala de Control y Protecciones EDEMSA (SCP)</t>
  </si>
  <si>
    <t>24.1</t>
  </si>
  <si>
    <t>24.2</t>
  </si>
  <si>
    <t>1.12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</si>
  <si>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</si>
  <si>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</si>
  <si>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Tipo de Cambio Dólar Divisa Vendedor
(día hábil inmediato anterior presentación OFERTA)</t>
  </si>
  <si>
    <t>Suministro de Tableros de Comando, Medición, Relés auxiliares, Sincronización, Interfase de Telecontrol, Repartidores de Cables, de SSAA de Playa (MK), RAT y Marcha en paralelo de Autotransformadores, etc.</t>
  </si>
  <si>
    <t xml:space="preserve">Transformador de Servicios Auxiliares  </t>
  </si>
  <si>
    <t xml:space="preserve">Suministro de Sistemas de Protecciones Eléctricas </t>
  </si>
  <si>
    <t xml:space="preserve">Reactor de neutro 19000 KVA  </t>
  </si>
  <si>
    <t xml:space="preserve">Grupo Electrógeno de emergencia  </t>
  </si>
  <si>
    <t xml:space="preserve">Baterías de 220 Vcc </t>
  </si>
  <si>
    <t xml:space="preserve">Cargadores duales de baterías de 220 Vcc  </t>
  </si>
  <si>
    <t xml:space="preserve">Batería de 48 Vcc  </t>
  </si>
  <si>
    <t xml:space="preserve">Cargador doble de baterías de 48 Vcc  </t>
  </si>
  <si>
    <t xml:space="preserve">Suministro del Sistema de Medición, Adquisición de Datos, Supervisión, Control Local y Telecontrol </t>
  </si>
  <si>
    <t xml:space="preserve">Suministro del Sistema de Supervisión, Protección y Control del Autotransformador ATR 01 y ATR 02 </t>
  </si>
  <si>
    <t xml:space="preserve">Suministro del Sistema de Automatismo de Desconexión Automático de Demanda (DAD) y de Generación (DAG)  ET Mendoza Norte - ET Las Heras </t>
  </si>
  <si>
    <t xml:space="preserve">Suministros para las Adecuaciones Sistema DAD/DAG E.T. C. de Piedra, E.T. El Quemado, E.T. San Juan y Centro Regional de Automatismos de Distrocuyo </t>
  </si>
  <si>
    <t xml:space="preserve">Suministro del Sistema Telefónico para la E.T. Mendoza Norte </t>
  </si>
  <si>
    <t xml:space="preserve">Suministros para la Readecuación de Centrales Telefónicas existentes pertenecientes a la Red de Telefonía de Distrocuyo  </t>
  </si>
  <si>
    <t xml:space="preserve">Suministro del Sistema de Videovigilancia y Red LAN Administrativa de la nueva ET Mendoza Norte 220/132 kV </t>
  </si>
  <si>
    <t xml:space="preserve">Suministro de Equipos de Media Tensión 13,2 kV </t>
  </si>
  <si>
    <t xml:space="preserve">Adaptación/adecuación Tableros de protección y control  </t>
  </si>
  <si>
    <t>Suministros Cable aislado subterráneo de 132 kV (C.A.S. 132 kV)</t>
  </si>
  <si>
    <t xml:space="preserve">Módulo Híbrido de Interrupción y Seccionamiento Compacto aislado en Gas para 132 kV </t>
  </si>
  <si>
    <t xml:space="preserve">Interruptor Convencional (CB) tripolar 132 kV, 3150 A, 7 GVA, Recierre RUT </t>
  </si>
  <si>
    <t xml:space="preserve">Seccionador Tripolar 132 kV disposición Fila India </t>
  </si>
  <si>
    <t xml:space="preserve">Transformadores de corriente de 132 kV </t>
  </si>
  <si>
    <t xml:space="preserve">Transformadores de tensión 132 kV </t>
  </si>
  <si>
    <t xml:space="preserve">Transformadores de tensión 132 kV c/SS.AA. </t>
  </si>
  <si>
    <t xml:space="preserve">Descargador de Sobretensión 132 kV </t>
  </si>
  <si>
    <t>Suministro Autotransformador ATR 01 y ATR 02 -  220/138/13,8 kV - 150-150-55 MVA</t>
  </si>
  <si>
    <t>REPRESENTANTE TÉCNICO</t>
  </si>
  <si>
    <t>Seccionadores</t>
  </si>
  <si>
    <t>2.6.1</t>
  </si>
  <si>
    <t>Seccionador Tripolar P.P. con PAT 220 kV</t>
  </si>
  <si>
    <t>2.6.2</t>
  </si>
  <si>
    <t>Seccionador Tripolar P.P. sin PAT 220 kV</t>
  </si>
  <si>
    <t>2.6.3</t>
  </si>
  <si>
    <t>Seccionador Unipolar Semipantógrafo de Barras 220 kV</t>
  </si>
  <si>
    <t>2.6.4</t>
  </si>
  <si>
    <t>Seccionador Unipolar de P.A.T. de barras</t>
  </si>
  <si>
    <t>Descargador de Sobretensión 220 kV para acometida de líneas</t>
  </si>
  <si>
    <t>Seccionador Unipolar 132 kV P.A.T. Barras</t>
  </si>
  <si>
    <t>Transformadores de corriente de 132 kV y su caja de Conjunción</t>
  </si>
  <si>
    <t>Baterías y Cargadores</t>
  </si>
  <si>
    <t>Baterías de 110 Vcc y 48 Vcc: dos juegos de baterías de 110 Vcc (400 Ah) para servicios de potencia y un juego de 48 Vcc (640 Ah) para comunicaciones.</t>
  </si>
  <si>
    <t>Cargadores de Baterías: dos cargadores duales de 110 Vcc y un cargador dual de 48 Vcc.</t>
  </si>
  <si>
    <t>Tableros de Servicios Auxiliares</t>
  </si>
  <si>
    <t>Tablero General de Corriente Alterna (TGSACA).</t>
  </si>
  <si>
    <t>Tableros de Corriente Continua (TGSACC)</t>
  </si>
  <si>
    <t>Tablero de Control de Servicios Auxiliares (TCSA): automatismos y del control de la iluminación de la playa.</t>
  </si>
  <si>
    <t>Grupo Generador de emergencia de 100 kVA</t>
  </si>
  <si>
    <t xml:space="preserve"> </t>
  </si>
  <si>
    <t>C.1.1 Provisiones Principales ET Mendoza Norte 220/132 kV</t>
  </si>
  <si>
    <t>C.1.2 Obras Civiles ET Mendoza Norte 220/132 kV</t>
  </si>
  <si>
    <t>C.1.3 Provisiones Complementarias y Obras Electromecánicas ET Mendoza Norte 220/132 kV</t>
  </si>
  <si>
    <t>C.1.4  Repuestos ET Mendoza Norte 220/132 kV</t>
  </si>
  <si>
    <t>C.2.1 Provisiones principales LAT DT ET Mendoza Norte - ET Las Heras</t>
  </si>
  <si>
    <t>C.2.2 Obras Civiles LAT DT ET Mendoza Norte - ET Las Heras</t>
  </si>
  <si>
    <t>C.2.3 Montajes LAT DT ET Mendoza Norte - ET Las Heras</t>
  </si>
  <si>
    <t>C.2.4 Respuestos LAT DT ET Mendoza Norte - ET Las Heras</t>
  </si>
  <si>
    <t>C.3.1 Provisiones principales Ampliación ET Las Heras</t>
  </si>
  <si>
    <t>C.3.2 Obras Civiles Ampliación ET Las Heras</t>
  </si>
  <si>
    <t>C.3.3 Montajes Ampliación ET Las Heras</t>
  </si>
  <si>
    <t>C.3.4 Respuestos Ampliación ET Las Heras</t>
  </si>
  <si>
    <t xml:space="preserve">OFERTA ECONÓMICA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</si>
  <si>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t>
  </si>
  <si>
    <t>Total Parcial</t>
  </si>
  <si>
    <t>(**) El Costo de Supervisión de la Distribuidora se calcula solo sobre  alcance de obra bajointervención efectiva de la Distribuidora.</t>
  </si>
  <si>
    <t>4.14</t>
  </si>
  <si>
    <t>Tableros de Protección y Control del Vano 03-04 - Salida ATR 02</t>
  </si>
  <si>
    <t>Tableros de Protección y Control del Vano 05-06 - Salida LAT 220 kV a El Quemado</t>
  </si>
  <si>
    <t>Tableros de Protección y Control del Vano 05-06 - Tramo Central</t>
  </si>
  <si>
    <t>Tableros de Protección y Control del Vano 07-08 - Salida LAT 220 kV a CdP</t>
  </si>
  <si>
    <t xml:space="preserve">Tableros de Protección y Control del Vano 07-08- Tramo Central </t>
  </si>
  <si>
    <t xml:space="preserve"> Sistema de Medición Sincrofasorial (PMU)</t>
  </si>
  <si>
    <t>Tablero de Protección Diferencial de Barras 132 kV</t>
  </si>
  <si>
    <t>Tablero de Protección Diferencial de Barras 220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</si>
</sst>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dd/mmm/yyyy"/>
    <numFmt numFmtId="176" formatCode="\ #,##0\ [$HH]"/>
    <numFmt numFmtId="177" formatCode="[$u$s]\ #,##0.0"/>
    <numFmt numFmtId="178" formatCode="#,##0\ &quot;m&quot;"/>
    <numFmt numFmtId="179" formatCode="#,##0.0\ &quot;u$s/m&quot;"/>
    <numFmt numFmtId="180" formatCode="#,##0\ &quot;h&quot;"/>
    <numFmt numFmtId="181" formatCode="0.0%"/>
    <numFmt numFmtId="182" formatCode="&quot;$&quot;\ #,##0.0"/>
    <numFmt numFmtId="183" formatCode="_(* #,##0.00_);_(* \(#,##0.00\);_(* &quot;-&quot;??_);_(@_)"/>
    <numFmt numFmtId="184" formatCode="#,##0.0\ &quot;u$s&quot;"/>
    <numFmt numFmtId="185" formatCode="_-[$USD]\ * #,##0.00_-;\-[$USD]\ * #,##0.00_-;_-[$USD]\ * &quot;-&quot;??_-;_-@_-"/>
    <numFmt numFmtId="186" formatCode="_-[$USD]\ * #,##0_-;\-[$USD]\ * #,##0_-;_-[$USD]\ * &quot;-&quot;??_-;_-@_-"/>
    <numFmt numFmtId="187" formatCode="#,##0\ &quot;u$s/km&quot;"/>
    <numFmt numFmtId="188" formatCode="_(* #,##0.0_);_(* \(#,##0.0\);_(* &quot;-&quot;??_);_(@_)"/>
    <numFmt numFmtId="189" formatCode="_(* #,##0_);_(* \(#,##0\);_(* &quot;-&quot;??_);_(@_)"/>
    <numFmt numFmtId="190" formatCode="\ #,##0.0\ [$u$s/m²]"/>
    <numFmt numFmtId="191" formatCode="#,##0\ &quot;u$s c/u&quot;"/>
    <numFmt numFmtId="192" formatCode="0.000000000%"/>
    <numFmt numFmtId="193" formatCode="[$USD]\ #,##0.000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b/>
      <sz val="8"/>
      <name val="Calibri Light"/>
      <family val="2"/>
      <scheme val="maj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10"/>
      <name val="Aptos Narrow"/>
      <family val="2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85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5" applyFill="1" applyBorder="1" applyAlignment="1">
      <alignment wrapText="1"/>
    </xf>
    <xf numFmtId="0" fontId="8" fillId="3" borderId="15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2" fillId="5" borderId="14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6" xfId="6" applyFont="1" applyBorder="1" applyAlignment="1">
      <alignment vertical="center"/>
    </xf>
    <xf numFmtId="0" fontId="18" fillId="0" borderId="47" xfId="6" applyFont="1" applyBorder="1" applyAlignment="1">
      <alignment horizontal="center" vertical="center"/>
    </xf>
    <xf numFmtId="0" fontId="4" fillId="0" borderId="3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3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4" xfId="6" applyFont="1" applyFill="1" applyBorder="1" applyAlignment="1">
      <alignment horizontal="justify" vertical="center" wrapText="1"/>
    </xf>
    <xf numFmtId="0" fontId="4" fillId="5" borderId="37" xfId="6" applyFont="1" applyFill="1" applyBorder="1" applyAlignment="1">
      <alignment horizontal="center" vertical="center" wrapText="1"/>
    </xf>
    <xf numFmtId="0" fontId="4" fillId="5" borderId="39" xfId="6" applyFont="1" applyFill="1" applyBorder="1" applyAlignment="1">
      <alignment horizontal="justify" vertical="center" wrapText="1"/>
    </xf>
    <xf numFmtId="0" fontId="4" fillId="5" borderId="40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24" fillId="0" borderId="0" xfId="6" applyFont="1" applyAlignment="1">
      <alignment vertical="center"/>
    </xf>
    <xf numFmtId="0" fontId="24" fillId="0" borderId="0" xfId="4" applyFont="1"/>
    <xf numFmtId="10" fontId="6" fillId="0" borderId="0" xfId="4" applyNumberFormat="1" applyFont="1"/>
    <xf numFmtId="0" fontId="6" fillId="0" borderId="0" xfId="4" applyFont="1" applyAlignment="1">
      <alignment horizontal="center"/>
    </xf>
    <xf numFmtId="0" fontId="6" fillId="0" borderId="44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64" fontId="6" fillId="0" borderId="44" xfId="1" applyNumberFormat="1" applyFont="1" applyBorder="1" applyAlignment="1">
      <alignment vertical="center"/>
    </xf>
    <xf numFmtId="165" fontId="6" fillId="0" borderId="45" xfId="1" applyNumberFormat="1" applyFont="1" applyBorder="1" applyAlignment="1">
      <alignment vertical="center"/>
    </xf>
    <xf numFmtId="0" fontId="7" fillId="0" borderId="44" xfId="4" applyFont="1" applyBorder="1" applyAlignment="1">
      <alignment horizontal="center" vertical="center"/>
    </xf>
    <xf numFmtId="0" fontId="7" fillId="0" borderId="43" xfId="4" quotePrefix="1" applyFont="1" applyBorder="1" applyAlignment="1">
      <alignment horizontal="center" vertical="center"/>
    </xf>
    <xf numFmtId="0" fontId="25" fillId="5" borderId="34" xfId="4" applyFont="1" applyFill="1" applyBorder="1" applyAlignment="1">
      <alignment horizontal="justify" vertical="center" wrapText="1"/>
    </xf>
    <xf numFmtId="0" fontId="25" fillId="5" borderId="39" xfId="4" applyFont="1" applyFill="1" applyBorder="1" applyAlignment="1">
      <alignment horizontal="justify" vertical="center" wrapText="1"/>
    </xf>
    <xf numFmtId="0" fontId="13" fillId="0" borderId="43" xfId="4" quotePrefix="1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 wrapText="1"/>
    </xf>
    <xf numFmtId="0" fontId="4" fillId="5" borderId="20" xfId="4" applyFont="1" applyFill="1" applyBorder="1" applyAlignment="1">
      <alignment horizontal="center" vertical="center" wrapText="1"/>
    </xf>
    <xf numFmtId="0" fontId="25" fillId="5" borderId="37" xfId="4" applyFont="1" applyFill="1" applyBorder="1" applyAlignment="1">
      <alignment horizontal="center" vertical="center" wrapText="1"/>
    </xf>
    <xf numFmtId="0" fontId="7" fillId="0" borderId="44" xfId="4" quotePrefix="1" applyFont="1" applyBorder="1" applyAlignment="1">
      <alignment horizontal="left" vertical="center"/>
    </xf>
    <xf numFmtId="0" fontId="36" fillId="0" borderId="44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wrapText="1" indent="1"/>
    </xf>
    <xf numFmtId="0" fontId="7" fillId="0" borderId="42" xfId="6" applyFont="1" applyBorder="1" applyAlignment="1">
      <alignment vertical="center"/>
    </xf>
    <xf numFmtId="0" fontId="6" fillId="0" borderId="42" xfId="4" applyFont="1" applyBorder="1" applyAlignment="1">
      <alignment horizontal="center" vertical="center"/>
    </xf>
    <xf numFmtId="0" fontId="7" fillId="0" borderId="41" xfId="6" applyFont="1" applyBorder="1" applyAlignment="1">
      <alignment horizontal="center" vertical="center"/>
    </xf>
    <xf numFmtId="49" fontId="6" fillId="0" borderId="42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left" vertical="center" indent="1"/>
    </xf>
    <xf numFmtId="2" fontId="6" fillId="0" borderId="43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center" vertical="center"/>
    </xf>
    <xf numFmtId="0" fontId="36" fillId="0" borderId="44" xfId="6" applyFont="1" applyBorder="1" applyAlignment="1">
      <alignment horizontal="left" vertical="center" wrapText="1" indent="1"/>
    </xf>
    <xf numFmtId="167" fontId="6" fillId="0" borderId="44" xfId="1" applyNumberFormat="1" applyFont="1" applyFill="1" applyBorder="1" applyAlignment="1">
      <alignment vertical="center"/>
    </xf>
    <xf numFmtId="166" fontId="6" fillId="0" borderId="44" xfId="1" applyNumberFormat="1" applyFont="1" applyFill="1" applyBorder="1" applyAlignment="1">
      <alignment vertical="center"/>
    </xf>
    <xf numFmtId="0" fontId="2" fillId="0" borderId="44" xfId="4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6" fillId="0" borderId="37" xfId="1" applyNumberFormat="1" applyFont="1" applyBorder="1" applyAlignment="1">
      <alignment vertical="center"/>
    </xf>
    <xf numFmtId="165" fontId="6" fillId="0" borderId="48" xfId="1" applyNumberFormat="1" applyFont="1" applyBorder="1" applyAlignment="1">
      <alignment vertical="center"/>
    </xf>
    <xf numFmtId="49" fontId="6" fillId="0" borderId="44" xfId="6" applyNumberFormat="1" applyFont="1" applyBorder="1" applyAlignment="1">
      <alignment horizontal="center" vertical="center"/>
    </xf>
    <xf numFmtId="9" fontId="6" fillId="0" borderId="44" xfId="3" applyFont="1" applyFill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9" fontId="36" fillId="0" borderId="44" xfId="0" applyNumberFormat="1" applyFont="1" applyBorder="1" applyAlignment="1">
      <alignment horizontal="center" vertical="center"/>
    </xf>
    <xf numFmtId="49" fontId="7" fillId="0" borderId="42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4" applyFont="1"/>
    <xf numFmtId="49" fontId="7" fillId="0" borderId="44" xfId="6" applyNumberFormat="1" applyFont="1" applyBorder="1" applyAlignment="1">
      <alignment horizontal="center" vertical="center"/>
    </xf>
    <xf numFmtId="164" fontId="4" fillId="5" borderId="12" xfId="1" quotePrefix="1" applyNumberFormat="1" applyFont="1" applyFill="1" applyBorder="1" applyAlignment="1">
      <alignment horizontal="center" vertical="center" wrapText="1"/>
    </xf>
    <xf numFmtId="165" fontId="4" fillId="5" borderId="14" xfId="1" quotePrefix="1" applyNumberFormat="1" applyFont="1" applyFill="1" applyBorder="1" applyAlignment="1">
      <alignment horizontal="center" vertical="center" wrapText="1"/>
    </xf>
    <xf numFmtId="0" fontId="18" fillId="0" borderId="18" xfId="4" applyFont="1" applyBorder="1"/>
    <xf numFmtId="164" fontId="4" fillId="5" borderId="14" xfId="1" quotePrefix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8" fillId="3" borderId="54" xfId="5" applyFill="1" applyBorder="1" applyAlignment="1">
      <alignment wrapText="1"/>
    </xf>
    <xf numFmtId="0" fontId="36" fillId="0" borderId="44" xfId="6" applyFont="1" applyBorder="1" applyAlignment="1">
      <alignment horizontal="left" vertical="center"/>
    </xf>
    <xf numFmtId="0" fontId="36" fillId="0" borderId="42" xfId="6" applyFont="1" applyBorder="1" applyAlignment="1">
      <alignment horizontal="left" vertical="center"/>
    </xf>
    <xf numFmtId="0" fontId="4" fillId="5" borderId="34" xfId="4" applyFont="1" applyFill="1" applyBorder="1" applyAlignment="1">
      <alignment horizontal="justify" vertical="center"/>
    </xf>
    <xf numFmtId="0" fontId="4" fillId="5" borderId="37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justify" vertical="center"/>
    </xf>
    <xf numFmtId="0" fontId="39" fillId="0" borderId="0" xfId="6" applyFont="1" applyAlignment="1">
      <alignment horizontal="center" vertical="center"/>
    </xf>
    <xf numFmtId="167" fontId="40" fillId="0" borderId="0" xfId="1" applyNumberFormat="1" applyFont="1" applyFill="1" applyBorder="1" applyAlignment="1">
      <alignment vertical="center"/>
    </xf>
    <xf numFmtId="166" fontId="40" fillId="0" borderId="0" xfId="1" applyNumberFormat="1" applyFont="1" applyFill="1" applyBorder="1" applyAlignment="1">
      <alignment vertical="center"/>
    </xf>
    <xf numFmtId="49" fontId="6" fillId="0" borderId="0" xfId="6" applyNumberFormat="1" applyFont="1" applyAlignment="1">
      <alignment horizontal="center" vertical="center"/>
    </xf>
    <xf numFmtId="0" fontId="36" fillId="0" borderId="0" xfId="6" applyFont="1" applyAlignment="1">
      <alignment horizontal="left" vertical="center"/>
    </xf>
    <xf numFmtId="0" fontId="36" fillId="0" borderId="44" xfId="6" quotePrefix="1" applyFont="1" applyBorder="1" applyAlignment="1">
      <alignment horizontal="left" vertical="center" wrapText="1" indent="1"/>
    </xf>
    <xf numFmtId="0" fontId="2" fillId="3" borderId="16" xfId="0" quotePrefix="1" applyFont="1" applyFill="1" applyBorder="1" applyAlignment="1">
      <alignment horizontal="left" wrapText="1" indent="1"/>
    </xf>
    <xf numFmtId="0" fontId="6" fillId="0" borderId="44" xfId="4" quotePrefix="1" applyFont="1" applyBorder="1" applyAlignment="1">
      <alignment horizontal="center" vertical="center"/>
    </xf>
    <xf numFmtId="0" fontId="36" fillId="0" borderId="42" xfId="6" quotePrefix="1" applyFont="1" applyBorder="1" applyAlignment="1">
      <alignment horizontal="left" vertical="center"/>
    </xf>
    <xf numFmtId="0" fontId="41" fillId="0" borderId="0" xfId="4" applyFont="1" applyAlignment="1">
      <alignment horizontal="center" vertical="center"/>
    </xf>
    <xf numFmtId="170" fontId="41" fillId="0" borderId="0" xfId="4" applyNumberFormat="1" applyFont="1" applyAlignment="1">
      <alignment horizontal="center" vertical="center"/>
    </xf>
    <xf numFmtId="0" fontId="28" fillId="0" borderId="0" xfId="6" quotePrefix="1" applyFont="1" applyAlignment="1">
      <alignment horizontal="center" vertical="center"/>
    </xf>
    <xf numFmtId="179" fontId="43" fillId="0" borderId="0" xfId="3" applyNumberFormat="1" applyFont="1" applyAlignment="1">
      <alignment vertical="center"/>
    </xf>
    <xf numFmtId="0" fontId="44" fillId="0" borderId="0" xfId="6" applyFont="1" applyAlignment="1">
      <alignment vertical="center"/>
    </xf>
    <xf numFmtId="177" fontId="43" fillId="0" borderId="0" xfId="6" applyNumberFormat="1" applyFont="1" applyAlignment="1">
      <alignment vertical="center"/>
    </xf>
    <xf numFmtId="176" fontId="43" fillId="0" borderId="0" xfId="1" applyNumberFormat="1" applyFont="1" applyAlignment="1">
      <alignment vertical="center"/>
    </xf>
    <xf numFmtId="169" fontId="43" fillId="0" borderId="0" xfId="1" applyNumberFormat="1" applyFont="1" applyAlignment="1">
      <alignment vertical="center"/>
    </xf>
    <xf numFmtId="180" fontId="43" fillId="0" borderId="0" xfId="6" applyNumberFormat="1" applyFont="1" applyAlignment="1">
      <alignment horizontal="right" vertical="center" indent="1"/>
    </xf>
    <xf numFmtId="0" fontId="2" fillId="3" borderId="54" xfId="0" quotePrefix="1" applyFont="1" applyFill="1" applyBorder="1" applyAlignment="1">
      <alignment horizontal="left" wrapText="1" indent="1"/>
    </xf>
    <xf numFmtId="0" fontId="13" fillId="3" borderId="15" xfId="0" quotePrefix="1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8" fillId="3" borderId="14" xfId="5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164" fontId="22" fillId="5" borderId="53" xfId="1" applyNumberFormat="1" applyFont="1" applyFill="1" applyBorder="1" applyAlignment="1">
      <alignment horizontal="right" vertical="center" indent="1"/>
    </xf>
    <xf numFmtId="165" fontId="22" fillId="5" borderId="57" xfId="2" applyNumberFormat="1" applyFont="1" applyFill="1" applyBorder="1" applyAlignment="1">
      <alignment horizontal="right" vertical="center" wrapText="1" indent="1"/>
    </xf>
    <xf numFmtId="0" fontId="4" fillId="0" borderId="58" xfId="4" applyFont="1" applyBorder="1" applyAlignment="1">
      <alignment vertical="center" wrapText="1"/>
    </xf>
    <xf numFmtId="164" fontId="18" fillId="0" borderId="35" xfId="1" applyNumberFormat="1" applyFont="1" applyBorder="1" applyAlignment="1">
      <alignment horizontal="right" vertical="center" indent="1"/>
    </xf>
    <xf numFmtId="165" fontId="18" fillId="0" borderId="23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5" xfId="2" applyNumberFormat="1" applyFont="1" applyFill="1" applyBorder="1" applyAlignment="1">
      <alignment horizontal="right" vertical="center" indent="1"/>
    </xf>
    <xf numFmtId="165" fontId="18" fillId="0" borderId="25" xfId="2" quotePrefix="1" applyNumberFormat="1" applyFont="1" applyFill="1" applyBorder="1" applyAlignment="1">
      <alignment horizontal="right" vertical="center" indent="1"/>
    </xf>
    <xf numFmtId="164" fontId="18" fillId="0" borderId="40" xfId="1" applyNumberFormat="1" applyFont="1" applyBorder="1" applyAlignment="1">
      <alignment horizontal="right" vertical="center" indent="1"/>
    </xf>
    <xf numFmtId="165" fontId="18" fillId="0" borderId="27" xfId="2" quotePrefix="1" applyNumberFormat="1" applyFont="1" applyFill="1" applyBorder="1" applyAlignment="1">
      <alignment horizontal="right" vertical="center" indent="1"/>
    </xf>
    <xf numFmtId="182" fontId="24" fillId="0" borderId="0" xfId="6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8" fillId="0" borderId="46" xfId="4" applyFont="1" applyBorder="1" applyAlignment="1">
      <alignment vertical="center"/>
    </xf>
    <xf numFmtId="0" fontId="18" fillId="0" borderId="47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33" xfId="4" applyFont="1" applyBorder="1" applyAlignment="1">
      <alignment horizontal="center" vertical="center"/>
    </xf>
    <xf numFmtId="164" fontId="18" fillId="0" borderId="65" xfId="24" applyNumberFormat="1" applyFont="1" applyBorder="1" applyAlignment="1">
      <alignment vertical="center"/>
    </xf>
    <xf numFmtId="165" fontId="18" fillId="0" borderId="65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184" fontId="24" fillId="0" borderId="0" xfId="4" applyNumberFormat="1" applyFont="1" applyAlignment="1">
      <alignment vertical="center"/>
    </xf>
    <xf numFmtId="0" fontId="18" fillId="0" borderId="0" xfId="4" applyFont="1"/>
    <xf numFmtId="164" fontId="18" fillId="0" borderId="16" xfId="24" applyNumberFormat="1" applyFont="1" applyBorder="1" applyAlignment="1">
      <alignment vertical="center"/>
    </xf>
    <xf numFmtId="165" fontId="18" fillId="0" borderId="16" xfId="18" quotePrefix="1" applyNumberFormat="1" applyFont="1" applyFill="1" applyBorder="1" applyAlignment="1">
      <alignment horizontal="right" vertical="center"/>
    </xf>
    <xf numFmtId="181" fontId="18" fillId="0" borderId="0" xfId="3" applyNumberFormat="1" applyFont="1"/>
    <xf numFmtId="164" fontId="18" fillId="0" borderId="54" xfId="24" applyNumberFormat="1" applyFont="1" applyBorder="1" applyAlignment="1">
      <alignment vertical="center"/>
    </xf>
    <xf numFmtId="165" fontId="18" fillId="0" borderId="54" xfId="18" quotePrefix="1" applyNumberFormat="1" applyFont="1" applyFill="1" applyBorder="1" applyAlignment="1">
      <alignment horizontal="right" vertical="center"/>
    </xf>
    <xf numFmtId="164" fontId="22" fillId="5" borderId="39" xfId="24" applyNumberFormat="1" applyFont="1" applyFill="1" applyBorder="1" applyAlignment="1">
      <alignment horizontal="right" vertical="center"/>
    </xf>
    <xf numFmtId="165" fontId="22" fillId="5" borderId="61" xfId="18" applyNumberFormat="1" applyFont="1" applyFill="1" applyBorder="1" applyAlignment="1">
      <alignment horizontal="right" vertical="center" wrapText="1" indent="1"/>
    </xf>
    <xf numFmtId="185" fontId="18" fillId="0" borderId="0" xfId="4" applyNumberFormat="1" applyFont="1"/>
    <xf numFmtId="0" fontId="18" fillId="0" borderId="0" xfId="4" quotePrefix="1" applyFont="1" applyAlignment="1">
      <alignment horizontal="center"/>
    </xf>
    <xf numFmtId="0" fontId="2" fillId="0" borderId="0" xfId="4" applyAlignment="1">
      <alignment horizontal="center"/>
    </xf>
    <xf numFmtId="0" fontId="5" fillId="5" borderId="1" xfId="4" applyFont="1" applyFill="1" applyBorder="1" applyAlignment="1">
      <alignment horizontal="center" vertical="center"/>
    </xf>
    <xf numFmtId="168" fontId="7" fillId="6" borderId="0" xfId="1" applyNumberFormat="1" applyFont="1" applyFill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178" fontId="43" fillId="0" borderId="0" xfId="10" applyNumberFormat="1" applyFont="1" applyAlignment="1">
      <alignment vertical="center"/>
    </xf>
    <xf numFmtId="0" fontId="49" fillId="0" borderId="0" xfId="0" applyFont="1"/>
    <xf numFmtId="164" fontId="5" fillId="3" borderId="44" xfId="24" applyNumberFormat="1" applyFont="1" applyFill="1" applyBorder="1" applyAlignment="1">
      <alignment horizontal="right" vertical="center" indent="1"/>
    </xf>
    <xf numFmtId="0" fontId="6" fillId="0" borderId="18" xfId="4" applyFont="1" applyBorder="1" applyAlignment="1">
      <alignment vertical="top"/>
    </xf>
    <xf numFmtId="0" fontId="25" fillId="5" borderId="62" xfId="4" applyFont="1" applyFill="1" applyBorder="1" applyAlignment="1">
      <alignment horizontal="justify" vertical="center" wrapText="1"/>
    </xf>
    <xf numFmtId="0" fontId="25" fillId="5" borderId="75" xfId="4" applyFont="1" applyFill="1" applyBorder="1" applyAlignment="1">
      <alignment horizontal="center" vertical="center" wrapText="1"/>
    </xf>
    <xf numFmtId="0" fontId="25" fillId="5" borderId="53" xfId="4" applyFont="1" applyFill="1" applyBorder="1" applyAlignment="1">
      <alignment horizontal="justify" vertical="center" wrapText="1"/>
    </xf>
    <xf numFmtId="0" fontId="5" fillId="3" borderId="43" xfId="4" applyFont="1" applyFill="1" applyBorder="1" applyAlignment="1">
      <alignment horizontal="center" vertical="center"/>
    </xf>
    <xf numFmtId="0" fontId="24" fillId="3" borderId="44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vertical="center"/>
    </xf>
    <xf numFmtId="165" fontId="5" fillId="3" borderId="44" xfId="24" applyNumberFormat="1" applyFont="1" applyFill="1" applyBorder="1" applyAlignment="1">
      <alignment horizontal="right" vertical="center" indent="1"/>
    </xf>
    <xf numFmtId="171" fontId="49" fillId="0" borderId="0" xfId="0" applyNumberFormat="1" applyFont="1"/>
    <xf numFmtId="190" fontId="49" fillId="0" borderId="0" xfId="0" applyNumberFormat="1" applyFont="1"/>
    <xf numFmtId="0" fontId="12" fillId="0" borderId="0" xfId="4" applyFont="1"/>
    <xf numFmtId="0" fontId="5" fillId="3" borderId="43" xfId="4" quotePrefix="1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/>
    </xf>
    <xf numFmtId="0" fontId="5" fillId="3" borderId="44" xfId="4" quotePrefix="1" applyFont="1" applyFill="1" applyBorder="1" applyAlignment="1">
      <alignment horizontal="left" vertical="center" wrapText="1"/>
    </xf>
    <xf numFmtId="0" fontId="6" fillId="3" borderId="42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 wrapText="1"/>
    </xf>
    <xf numFmtId="164" fontId="24" fillId="3" borderId="44" xfId="24" applyNumberFormat="1" applyFont="1" applyFill="1" applyBorder="1" applyAlignment="1" applyProtection="1">
      <alignment horizontal="right" vertical="center" indent="1"/>
    </xf>
    <xf numFmtId="165" fontId="24" fillId="3" borderId="44" xfId="24" applyNumberFormat="1" applyFont="1" applyFill="1" applyBorder="1" applyAlignment="1" applyProtection="1">
      <alignment horizontal="right" vertical="center" indent="1"/>
    </xf>
    <xf numFmtId="0" fontId="24" fillId="3" borderId="44" xfId="4" applyFont="1" applyFill="1" applyBorder="1" applyAlignment="1">
      <alignment horizontal="left" vertical="center" indent="1"/>
    </xf>
    <xf numFmtId="164" fontId="24" fillId="3" borderId="44" xfId="24" applyNumberFormat="1" applyFont="1" applyFill="1" applyBorder="1" applyAlignment="1">
      <alignment horizontal="right" vertical="center" indent="1"/>
    </xf>
    <xf numFmtId="165" fontId="24" fillId="3" borderId="44" xfId="24" applyNumberFormat="1" applyFont="1" applyFill="1" applyBorder="1" applyAlignment="1">
      <alignment horizontal="right" vertical="center" indent="1"/>
    </xf>
    <xf numFmtId="187" fontId="49" fillId="0" borderId="0" xfId="0" applyNumberFormat="1" applyFont="1"/>
    <xf numFmtId="0" fontId="5" fillId="3" borderId="44" xfId="4" applyFont="1" applyFill="1" applyBorder="1" applyAlignment="1">
      <alignment horizontal="left" vertical="center"/>
    </xf>
    <xf numFmtId="191" fontId="49" fillId="0" borderId="0" xfId="0" applyNumberFormat="1" applyFont="1"/>
    <xf numFmtId="0" fontId="5" fillId="3" borderId="44" xfId="4" applyFont="1" applyFill="1" applyBorder="1" applyAlignment="1">
      <alignment horizontal="left" vertical="center" wrapText="1"/>
    </xf>
    <xf numFmtId="0" fontId="7" fillId="3" borderId="44" xfId="4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0" xfId="0" quotePrefix="1" applyFont="1" applyAlignment="1">
      <alignment horizontal="center"/>
    </xf>
    <xf numFmtId="0" fontId="50" fillId="0" borderId="0" xfId="0" quotePrefix="1" applyFont="1" applyAlignment="1">
      <alignment horizontal="center"/>
    </xf>
    <xf numFmtId="0" fontId="24" fillId="3" borderId="44" xfId="4" quotePrefix="1" applyFont="1" applyFill="1" applyBorder="1" applyAlignment="1">
      <alignment horizontal="left" vertical="center" indent="1"/>
    </xf>
    <xf numFmtId="184" fontId="49" fillId="0" borderId="0" xfId="0" applyNumberFormat="1" applyFont="1"/>
    <xf numFmtId="0" fontId="24" fillId="3" borderId="44" xfId="4" quotePrefix="1" applyFont="1" applyFill="1" applyBorder="1" applyAlignment="1">
      <alignment horizontal="center" vertical="center"/>
    </xf>
    <xf numFmtId="0" fontId="24" fillId="0" borderId="0" xfId="4" applyFont="1" applyAlignment="1">
      <alignment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4" fillId="5" borderId="62" xfId="4" applyFont="1" applyFill="1" applyBorder="1" applyAlignment="1">
      <alignment horizontal="justify" vertical="center" wrapText="1"/>
    </xf>
    <xf numFmtId="0" fontId="4" fillId="5" borderId="75" xfId="4" applyFont="1" applyFill="1" applyBorder="1" applyAlignment="1">
      <alignment horizontal="center" vertical="center" wrapText="1"/>
    </xf>
    <xf numFmtId="0" fontId="4" fillId="5" borderId="53" xfId="4" applyFont="1" applyFill="1" applyBorder="1" applyAlignment="1">
      <alignment horizontal="justify" vertical="center" wrapText="1"/>
    </xf>
    <xf numFmtId="4" fontId="24" fillId="0" borderId="0" xfId="4" applyNumberFormat="1" applyFont="1" applyAlignment="1">
      <alignment vertical="center"/>
    </xf>
    <xf numFmtId="164" fontId="4" fillId="5" borderId="72" xfId="24" quotePrefix="1" applyNumberFormat="1" applyFont="1" applyFill="1" applyBorder="1" applyAlignment="1">
      <alignment horizontal="center" vertical="center" wrapText="1"/>
    </xf>
    <xf numFmtId="165" fontId="5" fillId="5" borderId="72" xfId="24" quotePrefix="1" applyNumberFormat="1" applyFont="1" applyFill="1" applyBorder="1" applyAlignment="1">
      <alignment horizontal="center" vertical="center" wrapText="1"/>
    </xf>
    <xf numFmtId="0" fontId="52" fillId="5" borderId="34" xfId="4" applyFont="1" applyFill="1" applyBorder="1" applyAlignment="1">
      <alignment horizontal="justify" vertical="center" wrapText="1"/>
    </xf>
    <xf numFmtId="0" fontId="52" fillId="5" borderId="37" xfId="4" applyFont="1" applyFill="1" applyBorder="1" applyAlignment="1">
      <alignment horizontal="center" vertical="center" wrapText="1"/>
    </xf>
    <xf numFmtId="0" fontId="52" fillId="5" borderId="39" xfId="4" applyFont="1" applyFill="1" applyBorder="1" applyAlignment="1">
      <alignment horizontal="justify" vertical="center" wrapText="1"/>
    </xf>
    <xf numFmtId="0" fontId="52" fillId="5" borderId="40" xfId="6" applyFont="1" applyFill="1" applyBorder="1" applyAlignment="1">
      <alignment horizontal="center" vertical="center"/>
    </xf>
    <xf numFmtId="0" fontId="52" fillId="5" borderId="27" xfId="6" applyFont="1" applyFill="1" applyBorder="1" applyAlignment="1">
      <alignment horizontal="center" vertical="center"/>
    </xf>
    <xf numFmtId="3" fontId="54" fillId="3" borderId="44" xfId="4" quotePrefix="1" applyNumberFormat="1" applyFont="1" applyFill="1" applyBorder="1" applyAlignment="1">
      <alignment horizontal="left" vertical="center"/>
    </xf>
    <xf numFmtId="164" fontId="5" fillId="5" borderId="19" xfId="1" quotePrefix="1" applyNumberFormat="1" applyFont="1" applyFill="1" applyBorder="1" applyAlignment="1">
      <alignment horizontal="center" vertical="center" wrapText="1"/>
    </xf>
    <xf numFmtId="165" fontId="5" fillId="5" borderId="20" xfId="1" quotePrefix="1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vertical="center"/>
    </xf>
    <xf numFmtId="0" fontId="4" fillId="0" borderId="18" xfId="4" applyFont="1" applyBorder="1"/>
    <xf numFmtId="186" fontId="18" fillId="0" borderId="18" xfId="4" applyNumberFormat="1" applyFont="1" applyBorder="1"/>
    <xf numFmtId="187" fontId="18" fillId="0" borderId="18" xfId="4" applyNumberFormat="1" applyFont="1" applyBorder="1"/>
    <xf numFmtId="0" fontId="4" fillId="0" borderId="0" xfId="4" applyFont="1"/>
    <xf numFmtId="186" fontId="18" fillId="0" borderId="0" xfId="4" applyNumberFormat="1" applyFont="1"/>
    <xf numFmtId="165" fontId="18" fillId="0" borderId="0" xfId="4" applyNumberFormat="1" applyFont="1"/>
    <xf numFmtId="188" fontId="18" fillId="0" borderId="0" xfId="24" applyNumberFormat="1" applyFont="1" applyBorder="1"/>
    <xf numFmtId="0" fontId="6" fillId="0" borderId="50" xfId="4" applyFont="1" applyBorder="1" applyAlignment="1">
      <alignment horizontal="center" vertical="center"/>
    </xf>
    <xf numFmtId="0" fontId="36" fillId="0" borderId="42" xfId="6" quotePrefix="1" applyFont="1" applyBorder="1" applyAlignment="1">
      <alignment horizontal="left" vertical="center" indent="1"/>
    </xf>
    <xf numFmtId="165" fontId="7" fillId="5" borderId="12" xfId="1" quotePrefix="1" applyNumberFormat="1" applyFont="1" applyFill="1" applyBorder="1" applyAlignment="1">
      <alignment horizontal="center" vertical="center" wrapText="1"/>
    </xf>
    <xf numFmtId="166" fontId="6" fillId="0" borderId="0" xfId="4" applyNumberFormat="1" applyFont="1"/>
    <xf numFmtId="43" fontId="6" fillId="0" borderId="0" xfId="1" applyFont="1"/>
    <xf numFmtId="167" fontId="5" fillId="0" borderId="0" xfId="6" applyNumberFormat="1" applyFont="1" applyAlignment="1">
      <alignment vertical="center"/>
    </xf>
    <xf numFmtId="166" fontId="5" fillId="0" borderId="0" xfId="6" applyNumberFormat="1" applyFont="1" applyAlignment="1">
      <alignment vertical="center"/>
    </xf>
    <xf numFmtId="49" fontId="6" fillId="3" borderId="44" xfId="6" applyNumberFormat="1" applyFont="1" applyFill="1" applyBorder="1" applyAlignment="1">
      <alignment horizontal="center" vertical="center"/>
    </xf>
    <xf numFmtId="0" fontId="7" fillId="3" borderId="42" xfId="6" applyFont="1" applyFill="1" applyBorder="1" applyAlignment="1">
      <alignment vertical="center" wrapText="1"/>
    </xf>
    <xf numFmtId="0" fontId="6" fillId="3" borderId="44" xfId="4" applyFont="1" applyFill="1" applyBorder="1" applyAlignment="1">
      <alignment horizontal="center" vertical="center"/>
    </xf>
    <xf numFmtId="0" fontId="7" fillId="3" borderId="44" xfId="4" applyFont="1" applyFill="1" applyBorder="1" applyAlignment="1">
      <alignment horizontal="center" vertical="center"/>
    </xf>
    <xf numFmtId="2" fontId="6" fillId="3" borderId="43" xfId="6" applyNumberFormat="1" applyFont="1" applyFill="1" applyBorder="1" applyAlignment="1">
      <alignment horizontal="center" vertical="center"/>
    </xf>
    <xf numFmtId="2" fontId="6" fillId="3" borderId="41" xfId="6" applyNumberFormat="1" applyFont="1" applyFill="1" applyBorder="1" applyAlignment="1">
      <alignment horizontal="center" vertical="center"/>
    </xf>
    <xf numFmtId="0" fontId="6" fillId="3" borderId="44" xfId="4" applyFont="1" applyFill="1" applyBorder="1" applyAlignment="1">
      <alignment horizontal="center" vertical="center" wrapText="1"/>
    </xf>
    <xf numFmtId="0" fontId="7" fillId="3" borderId="41" xfId="6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 wrapText="1"/>
    </xf>
    <xf numFmtId="49" fontId="6" fillId="3" borderId="42" xfId="6" applyNumberFormat="1" applyFont="1" applyFill="1" applyBorder="1" applyAlignment="1">
      <alignment horizontal="center" vertical="center"/>
    </xf>
    <xf numFmtId="49" fontId="7" fillId="3" borderId="44" xfId="6" applyNumberFormat="1" applyFont="1" applyFill="1" applyBorder="1" applyAlignment="1">
      <alignment horizontal="center" vertical="center"/>
    </xf>
    <xf numFmtId="49" fontId="7" fillId="3" borderId="42" xfId="6" applyNumberFormat="1" applyFont="1" applyFill="1" applyBorder="1" applyAlignment="1">
      <alignment horizontal="center" vertical="center"/>
    </xf>
    <xf numFmtId="0" fontId="7" fillId="3" borderId="41" xfId="4" quotePrefix="1" applyFont="1" applyFill="1" applyBorder="1" applyAlignment="1">
      <alignment horizontal="center" vertical="center"/>
    </xf>
    <xf numFmtId="164" fontId="7" fillId="3" borderId="44" xfId="1" applyNumberFormat="1" applyFont="1" applyFill="1" applyBorder="1" applyAlignment="1">
      <alignment vertical="center"/>
    </xf>
    <xf numFmtId="165" fontId="7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vertical="center"/>
    </xf>
    <xf numFmtId="165" fontId="6" fillId="3" borderId="45" xfId="1" applyNumberFormat="1" applyFont="1" applyFill="1" applyBorder="1" applyAlignment="1">
      <alignment vertical="center"/>
    </xf>
    <xf numFmtId="164" fontId="7" fillId="3" borderId="37" xfId="6" applyNumberFormat="1" applyFont="1" applyFill="1" applyBorder="1" applyAlignment="1">
      <alignment vertical="center"/>
    </xf>
    <xf numFmtId="165" fontId="7" fillId="3" borderId="48" xfId="6" applyNumberFormat="1" applyFont="1" applyFill="1" applyBorder="1" applyAlignment="1">
      <alignment vertical="center"/>
    </xf>
    <xf numFmtId="0" fontId="6" fillId="3" borderId="44" xfId="6" applyFont="1" applyFill="1" applyBorder="1" applyAlignment="1">
      <alignment horizontal="left" vertical="center" wrapText="1" indent="1"/>
    </xf>
    <xf numFmtId="164" fontId="6" fillId="3" borderId="37" xfId="1" applyNumberFormat="1" applyFont="1" applyFill="1" applyBorder="1" applyAlignment="1">
      <alignment vertical="center"/>
    </xf>
    <xf numFmtId="165" fontId="6" fillId="3" borderId="48" xfId="1" applyNumberFormat="1" applyFont="1" applyFill="1" applyBorder="1" applyAlignment="1">
      <alignment vertical="center"/>
    </xf>
    <xf numFmtId="0" fontId="6" fillId="3" borderId="42" xfId="6" quotePrefix="1" applyFont="1" applyFill="1" applyBorder="1" applyAlignment="1">
      <alignment horizontal="left" vertical="center" wrapText="1"/>
    </xf>
    <xf numFmtId="0" fontId="7" fillId="3" borderId="43" xfId="4" applyFont="1" applyFill="1" applyBorder="1" applyAlignment="1">
      <alignment horizontal="center" vertical="center"/>
    </xf>
    <xf numFmtId="0" fontId="7" fillId="3" borderId="44" xfId="4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center" vertical="center"/>
    </xf>
    <xf numFmtId="0" fontId="7" fillId="3" borderId="43" xfId="4" quotePrefix="1" applyFont="1" applyFill="1" applyBorder="1" applyAlignment="1">
      <alignment horizontal="center" vertical="center"/>
    </xf>
    <xf numFmtId="9" fontId="6" fillId="3" borderId="44" xfId="4" applyNumberFormat="1" applyFont="1" applyFill="1" applyBorder="1" applyAlignment="1">
      <alignment horizontal="center" vertical="center"/>
    </xf>
    <xf numFmtId="0" fontId="6" fillId="3" borderId="44" xfId="6" quotePrefix="1" applyFont="1" applyFill="1" applyBorder="1" applyAlignment="1">
      <alignment horizontal="left" vertical="center"/>
    </xf>
    <xf numFmtId="0" fontId="6" fillId="3" borderId="42" xfId="6" applyFont="1" applyFill="1" applyBorder="1" applyAlignment="1">
      <alignment horizontal="left" vertical="center"/>
    </xf>
    <xf numFmtId="0" fontId="6" fillId="3" borderId="44" xfId="6" applyFont="1" applyFill="1" applyBorder="1" applyAlignment="1">
      <alignment horizontal="left" vertical="center"/>
    </xf>
    <xf numFmtId="0" fontId="6" fillId="3" borderId="42" xfId="6" quotePrefix="1" applyFont="1" applyFill="1" applyBorder="1" applyAlignment="1">
      <alignment horizontal="left" vertical="center"/>
    </xf>
    <xf numFmtId="165" fontId="7" fillId="3" borderId="52" xfId="1" applyNumberFormat="1" applyFont="1" applyFill="1" applyBorder="1" applyAlignment="1">
      <alignment vertical="center"/>
    </xf>
    <xf numFmtId="0" fontId="7" fillId="3" borderId="42" xfId="6" applyFont="1" applyFill="1" applyBorder="1" applyAlignment="1">
      <alignment vertical="center"/>
    </xf>
    <xf numFmtId="2" fontId="6" fillId="3" borderId="41" xfId="6" applyNumberFormat="1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vertical="center" wrapText="1"/>
    </xf>
    <xf numFmtId="0" fontId="7" fillId="3" borderId="42" xfId="4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left" vertical="center" wrapText="1"/>
    </xf>
    <xf numFmtId="9" fontId="6" fillId="3" borderId="44" xfId="6" applyNumberFormat="1" applyFont="1" applyFill="1" applyBorder="1" applyAlignment="1">
      <alignment horizontal="center" vertical="center"/>
    </xf>
    <xf numFmtId="0" fontId="6" fillId="3" borderId="42" xfId="6" applyFont="1" applyFill="1" applyBorder="1" applyAlignment="1">
      <alignment horizontal="left" vertical="center" wrapText="1" indent="1"/>
    </xf>
    <xf numFmtId="0" fontId="6" fillId="3" borderId="44" xfId="6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horizontal="left" vertical="center" indent="1"/>
    </xf>
    <xf numFmtId="164" fontId="6" fillId="3" borderId="44" xfId="1" applyNumberFormat="1" applyFont="1" applyFill="1" applyBorder="1" applyAlignment="1">
      <alignment vertical="center" wrapText="1"/>
    </xf>
    <xf numFmtId="165" fontId="6" fillId="3" borderId="45" xfId="1" applyNumberFormat="1" applyFont="1" applyFill="1" applyBorder="1" applyAlignment="1">
      <alignment vertical="center" wrapText="1"/>
    </xf>
    <xf numFmtId="0" fontId="7" fillId="3" borderId="44" xfId="6" applyFont="1" applyFill="1" applyBorder="1" applyAlignment="1">
      <alignment horizontal="left" vertical="center" wrapText="1" indent="1"/>
    </xf>
    <xf numFmtId="0" fontId="6" fillId="3" borderId="42" xfId="6" quotePrefix="1" applyFont="1" applyFill="1" applyBorder="1" applyAlignment="1">
      <alignment horizontal="left" vertical="center" wrapText="1" indent="1"/>
    </xf>
    <xf numFmtId="165" fontId="6" fillId="3" borderId="52" xfId="1" applyNumberFormat="1" applyFont="1" applyFill="1" applyBorder="1" applyAlignment="1">
      <alignment vertical="center"/>
    </xf>
    <xf numFmtId="165" fontId="7" fillId="3" borderId="9" xfId="6" applyNumberFormat="1" applyFont="1" applyFill="1" applyBorder="1" applyAlignment="1">
      <alignment vertical="center"/>
    </xf>
    <xf numFmtId="0" fontId="24" fillId="3" borderId="44" xfId="4" applyFont="1" applyFill="1" applyBorder="1" applyAlignment="1" applyProtection="1">
      <alignment horizontal="center" vertical="center"/>
      <protection locked="0"/>
    </xf>
    <xf numFmtId="165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3" borderId="44" xfId="4" quotePrefix="1" applyFont="1" applyFill="1" applyBorder="1" applyAlignment="1">
      <alignment horizontal="left" vertical="center"/>
    </xf>
    <xf numFmtId="188" fontId="24" fillId="3" borderId="44" xfId="24" applyNumberFormat="1" applyFont="1" applyFill="1" applyBorder="1" applyAlignment="1" applyProtection="1">
      <alignment horizontal="center" vertical="center"/>
      <protection locked="0"/>
    </xf>
    <xf numFmtId="189" fontId="24" fillId="3" borderId="44" xfId="24" applyNumberFormat="1" applyFont="1" applyFill="1" applyBorder="1" applyAlignment="1" applyProtection="1">
      <alignment horizontal="center" vertical="center"/>
      <protection locked="0"/>
    </xf>
    <xf numFmtId="0" fontId="24" fillId="3" borderId="44" xfId="4" applyFont="1" applyFill="1" applyBorder="1" applyAlignment="1">
      <alignment horizontal="center" vertical="center" wrapText="1"/>
    </xf>
    <xf numFmtId="164" fontId="5" fillId="3" borderId="44" xfId="4" applyNumberFormat="1" applyFont="1" applyFill="1" applyBorder="1" applyAlignment="1">
      <alignment horizontal="right" vertical="center" wrapText="1"/>
    </xf>
    <xf numFmtId="165" fontId="5" fillId="3" borderId="44" xfId="4" applyNumberFormat="1" applyFont="1" applyFill="1" applyBorder="1" applyAlignment="1">
      <alignment vertical="center"/>
    </xf>
    <xf numFmtId="164" fontId="24" fillId="3" borderId="44" xfId="24" applyNumberFormat="1" applyFont="1" applyFill="1" applyBorder="1" applyAlignment="1">
      <alignment horizontal="right" vertical="center" wrapText="1"/>
    </xf>
    <xf numFmtId="165" fontId="24" fillId="3" borderId="44" xfId="24" applyNumberFormat="1" applyFont="1" applyFill="1" applyBorder="1" applyAlignment="1">
      <alignment vertical="center"/>
    </xf>
    <xf numFmtId="164" fontId="5" fillId="3" borderId="44" xfId="24" applyNumberFormat="1" applyFont="1" applyFill="1" applyBorder="1" applyAlignment="1">
      <alignment horizontal="right" vertical="center" wrapText="1"/>
    </xf>
    <xf numFmtId="165" fontId="5" fillId="3" borderId="44" xfId="24" applyNumberFormat="1" applyFont="1" applyFill="1" applyBorder="1" applyAlignment="1">
      <alignment vertical="center"/>
    </xf>
    <xf numFmtId="0" fontId="51" fillId="3" borderId="51" xfId="4" quotePrefix="1" applyFont="1" applyFill="1" applyBorder="1" applyAlignment="1">
      <alignment horizontal="center" vertical="center"/>
    </xf>
    <xf numFmtId="0" fontId="54" fillId="3" borderId="50" xfId="4" applyFont="1" applyFill="1" applyBorder="1" applyAlignment="1">
      <alignment horizontal="left" vertical="center"/>
    </xf>
    <xf numFmtId="165" fontId="51" fillId="3" borderId="82" xfId="6" applyNumberFormat="1" applyFont="1" applyFill="1" applyBorder="1" applyAlignment="1">
      <alignment horizontal="right" vertical="center" indent="1"/>
    </xf>
    <xf numFmtId="0" fontId="54" fillId="3" borderId="43" xfId="4" applyFont="1" applyFill="1" applyBorder="1" applyAlignment="1">
      <alignment horizontal="center" vertical="center"/>
    </xf>
    <xf numFmtId="0" fontId="54" fillId="3" borderId="44" xfId="4" quotePrefix="1" applyFont="1" applyFill="1" applyBorder="1" applyAlignment="1">
      <alignment horizontal="center" vertical="center"/>
    </xf>
    <xf numFmtId="0" fontId="54" fillId="3" borderId="44" xfId="4" applyFont="1" applyFill="1" applyBorder="1" applyAlignment="1" applyProtection="1">
      <alignment horizontal="center" vertical="center"/>
      <protection locked="0"/>
    </xf>
    <xf numFmtId="164" fontId="54" fillId="3" borderId="44" xfId="1" applyNumberFormat="1" applyFont="1" applyFill="1" applyBorder="1" applyAlignment="1">
      <alignment horizontal="right" vertical="center" indent="1"/>
    </xf>
    <xf numFmtId="165" fontId="54" fillId="3" borderId="45" xfId="1" applyNumberFormat="1" applyFont="1" applyFill="1" applyBorder="1" applyAlignment="1">
      <alignment horizontal="right" vertical="center" indent="1"/>
    </xf>
    <xf numFmtId="0" fontId="54" fillId="3" borderId="44" xfId="4" applyFont="1" applyFill="1" applyBorder="1" applyAlignment="1">
      <alignment horizontal="center" vertical="center"/>
    </xf>
    <xf numFmtId="0" fontId="51" fillId="3" borderId="43" xfId="4" applyFont="1" applyFill="1" applyBorder="1" applyAlignment="1">
      <alignment horizontal="center" vertical="center"/>
    </xf>
    <xf numFmtId="0" fontId="51" fillId="3" borderId="44" xfId="4" quotePrefix="1" applyFont="1" applyFill="1" applyBorder="1" applyAlignment="1">
      <alignment horizontal="left" vertical="center"/>
    </xf>
    <xf numFmtId="164" fontId="51" fillId="3" borderId="44" xfId="6" applyNumberFormat="1" applyFont="1" applyFill="1" applyBorder="1" applyAlignment="1">
      <alignment horizontal="right" vertical="center" indent="1"/>
    </xf>
    <xf numFmtId="165" fontId="51" fillId="3" borderId="45" xfId="6" applyNumberFormat="1" applyFont="1" applyFill="1" applyBorder="1" applyAlignment="1">
      <alignment horizontal="right" vertical="center" indent="1"/>
    </xf>
    <xf numFmtId="189" fontId="6" fillId="3" borderId="44" xfId="24" applyNumberFormat="1" applyFont="1" applyFill="1" applyBorder="1" applyAlignment="1" applyProtection="1">
      <alignment horizontal="center" vertical="center"/>
      <protection locked="0"/>
    </xf>
    <xf numFmtId="0" fontId="54" fillId="3" borderId="44" xfId="4" applyFont="1" applyFill="1" applyBorder="1" applyAlignment="1">
      <alignment horizontal="left" vertical="center" wrapText="1" indent="1"/>
    </xf>
    <xf numFmtId="164" fontId="51" fillId="3" borderId="44" xfId="1" applyNumberFormat="1" applyFont="1" applyFill="1" applyBorder="1" applyAlignment="1">
      <alignment horizontal="right" vertical="center" indent="1"/>
    </xf>
    <xf numFmtId="9" fontId="6" fillId="3" borderId="44" xfId="3" applyFont="1" applyFill="1" applyBorder="1" applyAlignment="1" applyProtection="1">
      <alignment horizontal="center" vertical="center"/>
      <protection locked="0"/>
    </xf>
    <xf numFmtId="0" fontId="51" fillId="3" borderId="50" xfId="4" quotePrefix="1" applyFont="1" applyFill="1" applyBorder="1" applyAlignment="1">
      <alignment horizontal="left" vertical="center" wrapText="1"/>
    </xf>
    <xf numFmtId="0" fontId="54" fillId="3" borderId="50" xfId="4" applyFont="1" applyFill="1" applyBorder="1" applyAlignment="1">
      <alignment horizontal="center" vertical="center"/>
    </xf>
    <xf numFmtId="9" fontId="54" fillId="3" borderId="50" xfId="3" applyFont="1" applyFill="1" applyBorder="1" applyAlignment="1">
      <alignment horizontal="center" vertical="center"/>
    </xf>
    <xf numFmtId="9" fontId="54" fillId="3" borderId="44" xfId="3" applyFont="1" applyFill="1" applyBorder="1" applyAlignment="1">
      <alignment horizontal="center" vertical="center"/>
    </xf>
    <xf numFmtId="167" fontId="54" fillId="3" borderId="42" xfId="1" applyNumberFormat="1" applyFont="1" applyFill="1" applyBorder="1" applyAlignment="1">
      <alignment vertical="center"/>
    </xf>
    <xf numFmtId="166" fontId="54" fillId="3" borderId="42" xfId="1" applyNumberFormat="1" applyFont="1" applyFill="1" applyBorder="1" applyAlignment="1">
      <alignment vertical="center"/>
    </xf>
    <xf numFmtId="164" fontId="54" fillId="3" borderId="44" xfId="1" applyNumberFormat="1" applyFont="1" applyFill="1" applyBorder="1" applyAlignment="1">
      <alignment vertical="center"/>
    </xf>
    <xf numFmtId="165" fontId="54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horizontal="right" vertical="center" indent="1"/>
    </xf>
    <xf numFmtId="165" fontId="6" fillId="3" borderId="45" xfId="1" applyNumberFormat="1" applyFont="1" applyFill="1" applyBorder="1" applyAlignment="1">
      <alignment horizontal="right" vertical="center" indent="1"/>
    </xf>
    <xf numFmtId="164" fontId="7" fillId="3" borderId="44" xfId="1" applyNumberFormat="1" applyFont="1" applyFill="1" applyBorder="1" applyAlignment="1">
      <alignment horizontal="right" vertical="center" indent="1"/>
    </xf>
    <xf numFmtId="165" fontId="7" fillId="3" borderId="45" xfId="1" applyNumberFormat="1" applyFont="1" applyFill="1" applyBorder="1" applyAlignment="1">
      <alignment horizontal="right" vertical="center" indent="1"/>
    </xf>
    <xf numFmtId="0" fontId="6" fillId="3" borderId="0" xfId="6" applyFont="1" applyFill="1" applyAlignment="1">
      <alignment horizontal="left" vertical="center"/>
    </xf>
    <xf numFmtId="0" fontId="24" fillId="3" borderId="44" xfId="4" quotePrefix="1" applyFont="1" applyFill="1" applyBorder="1" applyAlignment="1" applyProtection="1">
      <alignment horizontal="center" vertical="center"/>
      <protection locked="0"/>
    </xf>
    <xf numFmtId="9" fontId="24" fillId="3" borderId="44" xfId="3" applyFont="1" applyFill="1" applyBorder="1" applyAlignment="1" applyProtection="1">
      <alignment horizontal="right" vertical="center"/>
      <protection locked="0"/>
    </xf>
    <xf numFmtId="164" fontId="24" fillId="3" borderId="42" xfId="24" applyNumberFormat="1" applyFont="1" applyFill="1" applyBorder="1" applyAlignment="1" applyProtection="1">
      <alignment horizontal="right" vertical="center" indent="1"/>
    </xf>
    <xf numFmtId="165" fontId="24" fillId="3" borderId="42" xfId="24" applyNumberFormat="1" applyFont="1" applyFill="1" applyBorder="1" applyAlignment="1" applyProtection="1">
      <alignment horizontal="right" vertical="center" indent="1"/>
    </xf>
    <xf numFmtId="164" fontId="5" fillId="3" borderId="42" xfId="24" applyNumberFormat="1" applyFont="1" applyFill="1" applyBorder="1" applyAlignment="1">
      <alignment horizontal="right" vertical="center" indent="1"/>
    </xf>
    <xf numFmtId="165" fontId="5" fillId="3" borderId="42" xfId="24" applyNumberFormat="1" applyFont="1" applyFill="1" applyBorder="1" applyAlignment="1">
      <alignment horizontal="right" vertical="center" indent="1"/>
    </xf>
    <xf numFmtId="0" fontId="5" fillId="5" borderId="59" xfId="4" applyFont="1" applyFill="1" applyBorder="1" applyAlignment="1">
      <alignment horizontal="center" vertical="center"/>
    </xf>
    <xf numFmtId="0" fontId="5" fillId="5" borderId="40" xfId="4" applyFont="1" applyFill="1" applyBorder="1" applyAlignment="1">
      <alignment horizontal="center" vertical="center"/>
    </xf>
    <xf numFmtId="0" fontId="5" fillId="5" borderId="27" xfId="4" applyFont="1" applyFill="1" applyBorder="1" applyAlignment="1">
      <alignment horizontal="center" vertical="center"/>
    </xf>
    <xf numFmtId="0" fontId="6" fillId="0" borderId="44" xfId="4" applyFont="1" applyBorder="1" applyAlignment="1">
      <alignment horizontal="left" vertical="center"/>
    </xf>
    <xf numFmtId="0" fontId="63" fillId="0" borderId="44" xfId="4" applyFont="1" applyBorder="1" applyAlignment="1">
      <alignment vertical="center" wrapText="1"/>
    </xf>
    <xf numFmtId="0" fontId="7" fillId="0" borderId="44" xfId="4" applyFont="1" applyBorder="1" applyAlignment="1">
      <alignment horizontal="left" vertical="center"/>
    </xf>
    <xf numFmtId="0" fontId="64" fillId="0" borderId="44" xfId="4" applyFont="1" applyBorder="1" applyAlignment="1">
      <alignment vertical="center" wrapText="1"/>
    </xf>
    <xf numFmtId="0" fontId="13" fillId="0" borderId="0" xfId="4" applyFont="1"/>
    <xf numFmtId="0" fontId="22" fillId="5" borderId="22" xfId="4" applyFont="1" applyFill="1" applyBorder="1" applyAlignment="1">
      <alignment horizontal="center" vertical="center" wrapText="1"/>
    </xf>
    <xf numFmtId="0" fontId="13" fillId="0" borderId="51" xfId="4" quotePrefix="1" applyFont="1" applyBorder="1" applyAlignment="1">
      <alignment horizontal="center" vertical="center"/>
    </xf>
    <xf numFmtId="0" fontId="2" fillId="0" borderId="50" xfId="4" applyBorder="1" applyAlignment="1">
      <alignment horizontal="left" vertical="center"/>
    </xf>
    <xf numFmtId="0" fontId="37" fillId="0" borderId="50" xfId="4" quotePrefix="1" applyFont="1" applyBorder="1" applyAlignment="1">
      <alignment horizontal="left" vertical="center" wrapText="1"/>
    </xf>
    <xf numFmtId="164" fontId="7" fillId="3" borderId="50" xfId="1" applyNumberFormat="1" applyFont="1" applyFill="1" applyBorder="1" applyAlignment="1">
      <alignment vertical="center"/>
    </xf>
    <xf numFmtId="165" fontId="7" fillId="3" borderId="82" xfId="1" applyNumberFormat="1" applyFont="1" applyFill="1" applyBorder="1" applyAlignment="1">
      <alignment vertical="center"/>
    </xf>
    <xf numFmtId="164" fontId="7" fillId="3" borderId="45" xfId="1" applyNumberFormat="1" applyFont="1" applyFill="1" applyBorder="1" applyAlignment="1">
      <alignment horizontal="right" vertical="center" indent="1"/>
    </xf>
    <xf numFmtId="0" fontId="18" fillId="3" borderId="0" xfId="6" applyFont="1" applyFill="1" applyAlignment="1">
      <alignment vertical="center"/>
    </xf>
    <xf numFmtId="0" fontId="2" fillId="3" borderId="0" xfId="4" applyFill="1"/>
    <xf numFmtId="168" fontId="4" fillId="3" borderId="13" xfId="1" applyNumberFormat="1" applyFont="1" applyFill="1" applyBorder="1" applyAlignment="1" applyProtection="1">
      <alignment horizontal="center" vertical="center"/>
      <protection locked="0"/>
    </xf>
    <xf numFmtId="0" fontId="18" fillId="3" borderId="0" xfId="6" applyFont="1" applyFill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  <protection locked="0"/>
    </xf>
    <xf numFmtId="166" fontId="6" fillId="3" borderId="44" xfId="1" applyNumberFormat="1" applyFont="1" applyFill="1" applyBorder="1" applyAlignment="1" applyProtection="1">
      <alignment vertical="center"/>
      <protection locked="0"/>
    </xf>
    <xf numFmtId="0" fontId="7" fillId="3" borderId="41" xfId="4" quotePrefix="1" applyFont="1" applyFill="1" applyBorder="1" applyAlignment="1" applyProtection="1">
      <alignment horizontal="center" vertical="center"/>
      <protection locked="0"/>
    </xf>
    <xf numFmtId="0" fontId="6" fillId="3" borderId="42" xfId="4" applyFont="1" applyFill="1" applyBorder="1" applyAlignment="1" applyProtection="1">
      <alignment horizontal="center" vertical="center"/>
      <protection locked="0"/>
    </xf>
    <xf numFmtId="0" fontId="7" fillId="3" borderId="42" xfId="6" quotePrefix="1" applyFont="1" applyFill="1" applyBorder="1" applyAlignment="1" applyProtection="1">
      <alignment horizontal="left" vertical="center" wrapText="1"/>
      <protection locked="0"/>
    </xf>
    <xf numFmtId="0" fontId="6" fillId="3" borderId="44" xfId="4" applyFont="1" applyFill="1" applyBorder="1" applyAlignment="1" applyProtection="1">
      <alignment horizontal="center" vertical="center"/>
      <protection locked="0"/>
    </xf>
    <xf numFmtId="0" fontId="18" fillId="0" borderId="0" xfId="6" applyFont="1" applyAlignment="1">
      <alignment vertical="center" wrapText="1"/>
    </xf>
    <xf numFmtId="0" fontId="7" fillId="3" borderId="51" xfId="6" applyFont="1" applyFill="1" applyBorder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</xf>
    <xf numFmtId="164" fontId="7" fillId="3" borderId="44" xfId="1" applyNumberFormat="1" applyFont="1" applyFill="1" applyBorder="1" applyAlignment="1" applyProtection="1">
      <alignment vertical="center"/>
    </xf>
    <xf numFmtId="165" fontId="7" fillId="3" borderId="45" xfId="1" applyNumberFormat="1" applyFont="1" applyFill="1" applyBorder="1" applyAlignment="1" applyProtection="1">
      <alignment vertical="center"/>
    </xf>
    <xf numFmtId="43" fontId="6" fillId="0" borderId="0" xfId="1" applyFont="1" applyProtection="1"/>
    <xf numFmtId="0" fontId="7" fillId="3" borderId="84" xfId="6" applyFont="1" applyFill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vertical="center"/>
    </xf>
    <xf numFmtId="165" fontId="6" fillId="3" borderId="45" xfId="1" applyNumberFormat="1" applyFont="1" applyFill="1" applyBorder="1" applyAlignment="1" applyProtection="1">
      <alignment vertical="center"/>
    </xf>
    <xf numFmtId="0" fontId="7" fillId="3" borderId="89" xfId="6" applyFont="1" applyFill="1" applyBorder="1" applyAlignment="1">
      <alignment horizontal="center" vertical="center"/>
    </xf>
    <xf numFmtId="0" fontId="6" fillId="3" borderId="44" xfId="6" applyFont="1" applyFill="1" applyBorder="1" applyAlignment="1">
      <alignment horizontal="left" vertical="center" wrapText="1"/>
    </xf>
    <xf numFmtId="0" fontId="6" fillId="3" borderId="44" xfId="6" quotePrefix="1" applyFont="1" applyFill="1" applyBorder="1" applyAlignment="1">
      <alignment vertical="center" wrapText="1"/>
    </xf>
    <xf numFmtId="0" fontId="6" fillId="3" borderId="44" xfId="6" applyFont="1" applyFill="1" applyBorder="1" applyAlignment="1">
      <alignment vertical="center" wrapText="1"/>
    </xf>
    <xf numFmtId="0" fontId="6" fillId="3" borderId="42" xfId="6" applyFont="1" applyFill="1" applyBorder="1" applyAlignment="1">
      <alignment horizontal="left" vertical="center" wrapText="1"/>
    </xf>
    <xf numFmtId="164" fontId="6" fillId="3" borderId="37" xfId="1" applyNumberFormat="1" applyFont="1" applyFill="1" applyBorder="1" applyAlignment="1" applyProtection="1">
      <alignment vertical="center"/>
    </xf>
    <xf numFmtId="165" fontId="6" fillId="3" borderId="48" xfId="1" applyNumberFormat="1" applyFont="1" applyFill="1" applyBorder="1" applyAlignment="1" applyProtection="1">
      <alignment vertical="center"/>
    </xf>
    <xf numFmtId="165" fontId="7" fillId="3" borderId="56" xfId="1" applyNumberFormat="1" applyFont="1" applyFill="1" applyBorder="1" applyAlignment="1" applyProtection="1">
      <alignment vertical="center"/>
    </xf>
    <xf numFmtId="164" fontId="7" fillId="3" borderId="42" xfId="1" applyNumberFormat="1" applyFont="1" applyFill="1" applyBorder="1" applyAlignment="1" applyProtection="1">
      <alignment vertical="center"/>
    </xf>
    <xf numFmtId="0" fontId="6" fillId="3" borderId="44" xfId="6" quotePrefix="1" applyFont="1" applyFill="1" applyBorder="1" applyAlignment="1">
      <alignment horizontal="left" vertical="center" wrapText="1"/>
    </xf>
    <xf numFmtId="0" fontId="7" fillId="3" borderId="42" xfId="6" applyFont="1" applyFill="1" applyBorder="1" applyAlignment="1">
      <alignment horizontal="left" vertical="center" wrapText="1"/>
    </xf>
    <xf numFmtId="0" fontId="7" fillId="3" borderId="38" xfId="4" quotePrefix="1" applyFont="1" applyFill="1" applyBorder="1" applyAlignment="1">
      <alignment horizontal="center" vertical="center"/>
    </xf>
    <xf numFmtId="0" fontId="6" fillId="3" borderId="39" xfId="4" applyFont="1" applyFill="1" applyBorder="1" applyAlignment="1">
      <alignment horizontal="center" vertical="center"/>
    </xf>
    <xf numFmtId="0" fontId="6" fillId="3" borderId="39" xfId="6" quotePrefix="1" applyFont="1" applyFill="1" applyBorder="1" applyAlignment="1">
      <alignment horizontal="left" vertical="center" wrapText="1"/>
    </xf>
    <xf numFmtId="0" fontId="6" fillId="3" borderId="85" xfId="4" applyFont="1" applyFill="1" applyBorder="1" applyAlignment="1">
      <alignment horizontal="center" vertical="center"/>
    </xf>
    <xf numFmtId="9" fontId="6" fillId="3" borderId="85" xfId="3" applyFont="1" applyFill="1" applyBorder="1" applyAlignment="1" applyProtection="1">
      <alignment horizontal="center" vertical="center"/>
    </xf>
    <xf numFmtId="167" fontId="6" fillId="3" borderId="85" xfId="1" applyNumberFormat="1" applyFont="1" applyFill="1" applyBorder="1" applyAlignment="1" applyProtection="1">
      <alignment vertical="center"/>
    </xf>
    <xf numFmtId="166" fontId="6" fillId="3" borderId="85" xfId="1" applyNumberFormat="1" applyFont="1" applyFill="1" applyBorder="1" applyAlignment="1" applyProtection="1">
      <alignment vertical="center"/>
    </xf>
    <xf numFmtId="164" fontId="6" fillId="3" borderId="85" xfId="1" applyNumberFormat="1" applyFont="1" applyFill="1" applyBorder="1" applyAlignment="1" applyProtection="1">
      <alignment vertical="center"/>
    </xf>
    <xf numFmtId="165" fontId="6" fillId="3" borderId="86" xfId="1" applyNumberFormat="1" applyFont="1" applyFill="1" applyBorder="1" applyAlignment="1" applyProtection="1">
      <alignment vertical="center"/>
    </xf>
    <xf numFmtId="164" fontId="4" fillId="5" borderId="14" xfId="1" quotePrefix="1" applyNumberFormat="1" applyFont="1" applyFill="1" applyBorder="1" applyAlignment="1" applyProtection="1">
      <alignment horizontal="center" vertical="center" wrapText="1"/>
    </xf>
    <xf numFmtId="165" fontId="4" fillId="5" borderId="14" xfId="1" quotePrefix="1" applyNumberFormat="1" applyFont="1" applyFill="1" applyBorder="1" applyAlignment="1" applyProtection="1">
      <alignment horizontal="center" vertical="center" wrapText="1"/>
    </xf>
    <xf numFmtId="0" fontId="6" fillId="3" borderId="44" xfId="6" applyFont="1" applyFill="1" applyBorder="1" applyAlignment="1" applyProtection="1">
      <alignment horizontal="center" vertical="center"/>
      <protection locked="0"/>
    </xf>
    <xf numFmtId="9" fontId="7" fillId="3" borderId="44" xfId="3" applyFont="1" applyFill="1" applyBorder="1" applyAlignment="1" applyProtection="1">
      <alignment horizontal="center" vertical="center"/>
      <protection locked="0"/>
    </xf>
    <xf numFmtId="0" fontId="6" fillId="3" borderId="44" xfId="6" quotePrefix="1" applyFont="1" applyFill="1" applyBorder="1" applyAlignment="1" applyProtection="1">
      <alignment horizontal="center" vertical="center"/>
      <protection locked="0"/>
    </xf>
    <xf numFmtId="0" fontId="6" fillId="3" borderId="44" xfId="6" applyFont="1" applyFill="1" applyBorder="1" applyAlignment="1" applyProtection="1">
      <alignment horizontal="center" vertical="center" wrapText="1"/>
      <protection locked="0"/>
    </xf>
    <xf numFmtId="0" fontId="6" fillId="3" borderId="42" xfId="6" applyFont="1" applyFill="1" applyBorder="1" applyAlignment="1" applyProtection="1">
      <alignment horizontal="center" vertical="center"/>
      <protection locked="0"/>
    </xf>
    <xf numFmtId="0" fontId="6" fillId="3" borderId="49" xfId="6" applyFont="1" applyFill="1" applyBorder="1" applyAlignment="1" applyProtection="1">
      <alignment horizontal="center" vertical="center"/>
      <protection locked="0"/>
    </xf>
    <xf numFmtId="0" fontId="7" fillId="3" borderId="49" xfId="6" applyFont="1" applyFill="1" applyBorder="1" applyAlignment="1" applyProtection="1">
      <alignment horizontal="center" vertical="center"/>
      <protection locked="0"/>
    </xf>
    <xf numFmtId="1" fontId="6" fillId="3" borderId="44" xfId="3" applyNumberFormat="1" applyFont="1" applyFill="1" applyBorder="1" applyAlignment="1" applyProtection="1">
      <alignment horizontal="center" vertical="center"/>
      <protection locked="0"/>
    </xf>
    <xf numFmtId="0" fontId="7" fillId="3" borderId="43" xfId="4" applyFont="1" applyFill="1" applyBorder="1" applyAlignment="1" applyProtection="1">
      <alignment horizontal="center" vertical="center"/>
      <protection locked="0"/>
    </xf>
    <xf numFmtId="0" fontId="7" fillId="3" borderId="44" xfId="4" quotePrefix="1" applyFont="1" applyFill="1" applyBorder="1" applyAlignment="1" applyProtection="1">
      <alignment horizontal="left" vertical="center"/>
      <protection locked="0"/>
    </xf>
    <xf numFmtId="9" fontId="6" fillId="3" borderId="44" xfId="0" applyNumberFormat="1" applyFont="1" applyFill="1" applyBorder="1" applyAlignment="1" applyProtection="1">
      <alignment horizontal="center" vertical="center"/>
      <protection locked="0"/>
    </xf>
    <xf numFmtId="9" fontId="6" fillId="3" borderId="44" xfId="4" applyNumberFormat="1" applyFont="1" applyFill="1" applyBorder="1" applyAlignment="1" applyProtection="1">
      <alignment horizontal="center" vertical="center"/>
      <protection locked="0"/>
    </xf>
    <xf numFmtId="164" fontId="7" fillId="3" borderId="44" xfId="1" applyNumberFormat="1" applyFont="1" applyFill="1" applyBorder="1" applyAlignment="1" applyProtection="1">
      <alignment vertical="center"/>
      <protection locked="0"/>
    </xf>
    <xf numFmtId="1" fontId="6" fillId="3" borderId="44" xfId="0" applyNumberFormat="1" applyFont="1" applyFill="1" applyBorder="1" applyAlignment="1" applyProtection="1">
      <alignment horizontal="center" vertical="center"/>
      <protection locked="0"/>
    </xf>
    <xf numFmtId="2" fontId="6" fillId="3" borderId="41" xfId="6" applyNumberFormat="1" applyFont="1" applyFill="1" applyBorder="1" applyAlignment="1" applyProtection="1">
      <alignment horizontal="left" vertical="center" indent="1"/>
      <protection locked="0"/>
    </xf>
    <xf numFmtId="49" fontId="6" fillId="3" borderId="42" xfId="6" applyNumberFormat="1" applyFont="1" applyFill="1" applyBorder="1" applyAlignment="1" applyProtection="1">
      <alignment horizontal="center" vertical="center"/>
      <protection locked="0"/>
    </xf>
    <xf numFmtId="0" fontId="6" fillId="3" borderId="42" xfId="6" applyFont="1" applyFill="1" applyBorder="1" applyAlignment="1" applyProtection="1">
      <alignment horizontal="left" vertical="center" wrapText="1" indent="1"/>
      <protection locked="0"/>
    </xf>
    <xf numFmtId="164" fontId="6" fillId="3" borderId="42" xfId="1" applyNumberFormat="1" applyFont="1" applyFill="1" applyBorder="1" applyAlignment="1" applyProtection="1">
      <alignment vertical="center"/>
      <protection locked="0"/>
    </xf>
    <xf numFmtId="0" fontId="7" fillId="3" borderId="41" xfId="6" applyFont="1" applyFill="1" applyBorder="1" applyAlignment="1" applyProtection="1">
      <alignment horizontal="center" vertical="center"/>
      <protection locked="0"/>
    </xf>
    <xf numFmtId="0" fontId="7" fillId="3" borderId="42" xfId="6" applyFont="1" applyFill="1" applyBorder="1" applyAlignment="1" applyProtection="1">
      <alignment vertical="center"/>
      <protection locked="0"/>
    </xf>
    <xf numFmtId="0" fontId="7" fillId="3" borderId="44" xfId="4" applyFont="1" applyFill="1" applyBorder="1" applyAlignment="1" applyProtection="1">
      <alignment horizontal="center" vertical="center"/>
      <protection locked="0"/>
    </xf>
    <xf numFmtId="167" fontId="7" fillId="3" borderId="44" xfId="1" applyNumberFormat="1" applyFont="1" applyFill="1" applyBorder="1" applyAlignment="1" applyProtection="1">
      <alignment vertical="center"/>
      <protection locked="0"/>
    </xf>
    <xf numFmtId="9" fontId="6" fillId="3" borderId="44" xfId="6" applyNumberFormat="1" applyFont="1" applyFill="1" applyBorder="1" applyAlignment="1" applyProtection="1">
      <alignment horizontal="center" vertical="center"/>
      <protection locked="0"/>
    </xf>
    <xf numFmtId="0" fontId="7" fillId="3" borderId="44" xfId="6" applyFont="1" applyFill="1" applyBorder="1" applyAlignment="1" applyProtection="1">
      <alignment horizontal="center" vertical="center"/>
      <protection locked="0"/>
    </xf>
    <xf numFmtId="0" fontId="7" fillId="3" borderId="55" xfId="6" applyFont="1" applyFill="1" applyBorder="1" applyAlignment="1" applyProtection="1">
      <alignment horizontal="center" vertical="center"/>
      <protection locked="0"/>
    </xf>
    <xf numFmtId="9" fontId="6" fillId="3" borderId="49" xfId="4" applyNumberFormat="1" applyFont="1" applyFill="1" applyBorder="1" applyAlignment="1" applyProtection="1">
      <alignment horizontal="center" vertical="center"/>
      <protection locked="0"/>
    </xf>
    <xf numFmtId="0" fontId="13" fillId="3" borderId="50" xfId="4" applyFont="1" applyFill="1" applyBorder="1" applyAlignment="1" applyProtection="1">
      <alignment vertical="center"/>
      <protection locked="0"/>
    </xf>
    <xf numFmtId="0" fontId="2" fillId="3" borderId="44" xfId="4" applyFill="1" applyBorder="1" applyAlignment="1" applyProtection="1">
      <alignment horizontal="center" vertical="center"/>
      <protection locked="0"/>
    </xf>
    <xf numFmtId="0" fontId="13" fillId="3" borderId="44" xfId="4" applyFont="1" applyFill="1" applyBorder="1" applyAlignment="1" applyProtection="1">
      <alignment vertical="center" wrapText="1"/>
      <protection locked="0"/>
    </xf>
    <xf numFmtId="164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5" borderId="34" xfId="4" applyFont="1" applyFill="1" applyBorder="1" applyAlignment="1">
      <alignment horizontal="justify" vertical="center" wrapText="1"/>
    </xf>
    <xf numFmtId="0" fontId="5" fillId="5" borderId="37" xfId="4" applyFont="1" applyFill="1" applyBorder="1" applyAlignment="1">
      <alignment horizontal="center" vertical="center" wrapText="1"/>
    </xf>
    <xf numFmtId="0" fontId="5" fillId="5" borderId="69" xfId="4" applyFont="1" applyFill="1" applyBorder="1" applyAlignment="1">
      <alignment horizontal="justify" vertical="center" wrapText="1"/>
    </xf>
    <xf numFmtId="0" fontId="5" fillId="3" borderId="70" xfId="4" applyFont="1" applyFill="1" applyBorder="1" applyAlignment="1">
      <alignment horizontal="center" vertical="center"/>
    </xf>
    <xf numFmtId="0" fontId="24" fillId="3" borderId="71" xfId="4" applyFont="1" applyFill="1" applyBorder="1" applyAlignment="1">
      <alignment horizontal="center" vertical="center"/>
    </xf>
    <xf numFmtId="164" fontId="5" fillId="3" borderId="71" xfId="24" applyNumberFormat="1" applyFont="1" applyFill="1" applyBorder="1" applyAlignment="1" applyProtection="1">
      <alignment horizontal="right" vertical="center" indent="1"/>
    </xf>
    <xf numFmtId="165" fontId="5" fillId="3" borderId="44" xfId="24" applyNumberFormat="1" applyFont="1" applyFill="1" applyBorder="1" applyAlignment="1" applyProtection="1">
      <alignment horizontal="right" vertical="center" indent="1"/>
    </xf>
    <xf numFmtId="167" fontId="6" fillId="0" borderId="0" xfId="4" applyNumberFormat="1" applyFont="1" applyAlignment="1">
      <alignment vertical="center"/>
    </xf>
    <xf numFmtId="165" fontId="6" fillId="0" borderId="0" xfId="4" applyNumberFormat="1" applyFont="1" applyAlignment="1">
      <alignment vertical="center"/>
    </xf>
    <xf numFmtId="164" fontId="5" fillId="3" borderId="44" xfId="24" applyNumberFormat="1" applyFont="1" applyFill="1" applyBorder="1" applyAlignment="1" applyProtection="1">
      <alignment horizontal="right" vertical="center" indent="1"/>
    </xf>
    <xf numFmtId="0" fontId="24" fillId="3" borderId="43" xfId="4" applyFont="1" applyFill="1" applyBorder="1" applyAlignment="1">
      <alignment horizontal="center" vertical="center"/>
    </xf>
    <xf numFmtId="3" fontId="24" fillId="3" borderId="44" xfId="4" quotePrefix="1" applyNumberFormat="1" applyFont="1" applyFill="1" applyBorder="1" applyAlignment="1">
      <alignment horizontal="left" vertical="center"/>
    </xf>
    <xf numFmtId="3" fontId="24" fillId="3" borderId="44" xfId="4" applyNumberFormat="1" applyFont="1" applyFill="1" applyBorder="1" applyAlignment="1">
      <alignment horizontal="left" vertical="center"/>
    </xf>
    <xf numFmtId="0" fontId="5" fillId="0" borderId="43" xfId="4" applyFont="1" applyBorder="1" applyAlignment="1">
      <alignment horizontal="center" vertical="center"/>
    </xf>
    <xf numFmtId="0" fontId="24" fillId="0" borderId="44" xfId="4" applyFont="1" applyBorder="1" applyAlignment="1">
      <alignment horizontal="left" vertical="center" indent="1"/>
    </xf>
    <xf numFmtId="9" fontId="24" fillId="3" borderId="44" xfId="3" applyFont="1" applyFill="1" applyBorder="1" applyAlignment="1" applyProtection="1">
      <alignment horizontal="right" vertical="center"/>
    </xf>
    <xf numFmtId="164" fontId="24" fillId="0" borderId="44" xfId="24" applyNumberFormat="1" applyFont="1" applyFill="1" applyBorder="1" applyAlignment="1" applyProtection="1">
      <alignment horizontal="right" vertical="center" indent="1"/>
    </xf>
    <xf numFmtId="165" fontId="24" fillId="0" borderId="44" xfId="24" applyNumberFormat="1" applyFont="1" applyFill="1" applyBorder="1" applyAlignment="1" applyProtection="1">
      <alignment horizontal="right" vertical="center" indent="1"/>
    </xf>
    <xf numFmtId="167" fontId="24" fillId="3" borderId="44" xfId="24" applyNumberFormat="1" applyFont="1" applyFill="1" applyBorder="1" applyAlignment="1" applyProtection="1">
      <alignment horizontal="right" vertical="center" indent="1"/>
    </xf>
    <xf numFmtId="164" fontId="5" fillId="5" borderId="73" xfId="24" quotePrefix="1" applyNumberFormat="1" applyFont="1" applyFill="1" applyBorder="1" applyAlignment="1" applyProtection="1">
      <alignment horizontal="center" vertical="center" wrapText="1"/>
    </xf>
    <xf numFmtId="165" fontId="5" fillId="5" borderId="14" xfId="24" applyNumberFormat="1" applyFont="1" applyFill="1" applyBorder="1" applyAlignment="1" applyProtection="1">
      <alignment vertical="center"/>
    </xf>
    <xf numFmtId="0" fontId="6" fillId="0" borderId="0" xfId="4" applyFont="1" applyAlignment="1">
      <alignment vertical="top"/>
    </xf>
    <xf numFmtId="0" fontId="5" fillId="3" borderId="43" xfId="4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left" vertical="center"/>
      <protection locked="0"/>
    </xf>
    <xf numFmtId="169" fontId="6" fillId="3" borderId="44" xfId="1" applyNumberFormat="1" applyFont="1" applyFill="1" applyBorder="1" applyAlignment="1" applyProtection="1">
      <alignment horizontal="center" vertical="center"/>
      <protection locked="0"/>
    </xf>
    <xf numFmtId="164" fontId="5" fillId="3" borderId="44" xfId="4" applyNumberFormat="1" applyFont="1" applyFill="1" applyBorder="1" applyAlignment="1" applyProtection="1">
      <alignment horizontal="center" vertical="center" wrapText="1"/>
      <protection locked="0"/>
    </xf>
    <xf numFmtId="165" fontId="24" fillId="3" borderId="44" xfId="4" applyNumberFormat="1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center" vertical="center" wrapText="1"/>
      <protection locked="0"/>
    </xf>
    <xf numFmtId="0" fontId="24" fillId="3" borderId="44" xfId="4" applyFont="1" applyFill="1" applyBorder="1" applyAlignment="1" applyProtection="1">
      <alignment horizontal="center" vertical="center" wrapText="1"/>
      <protection locked="0"/>
    </xf>
    <xf numFmtId="164" fontId="24" fillId="3" borderId="44" xfId="4" applyNumberFormat="1" applyFont="1" applyFill="1" applyBorder="1" applyAlignment="1" applyProtection="1">
      <alignment horizontal="center" vertical="center" wrapText="1"/>
      <protection locked="0"/>
    </xf>
    <xf numFmtId="164" fontId="54" fillId="3" borderId="42" xfId="1" applyNumberFormat="1" applyFont="1" applyFill="1" applyBorder="1" applyAlignment="1">
      <alignment vertical="center"/>
    </xf>
    <xf numFmtId="0" fontId="7" fillId="0" borderId="50" xfId="4" applyFont="1" applyBorder="1" applyAlignment="1" applyProtection="1">
      <alignment horizontal="center" vertical="center"/>
      <protection locked="0"/>
    </xf>
    <xf numFmtId="9" fontId="7" fillId="0" borderId="50" xfId="3" applyFont="1" applyFill="1" applyBorder="1" applyAlignment="1" applyProtection="1">
      <alignment horizontal="center" vertical="center"/>
      <protection locked="0"/>
    </xf>
    <xf numFmtId="167" fontId="6" fillId="0" borderId="50" xfId="1" applyNumberFormat="1" applyFont="1" applyFill="1" applyBorder="1" applyAlignment="1" applyProtection="1">
      <alignment vertical="center"/>
      <protection locked="0"/>
    </xf>
    <xf numFmtId="166" fontId="6" fillId="3" borderId="50" xfId="1" applyNumberFormat="1" applyFont="1" applyFill="1" applyBorder="1" applyAlignment="1" applyProtection="1">
      <alignment vertical="center"/>
      <protection locked="0"/>
    </xf>
    <xf numFmtId="49" fontId="6" fillId="0" borderId="44" xfId="6" quotePrefix="1" applyNumberFormat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 wrapText="1"/>
      <protection locked="0"/>
    </xf>
    <xf numFmtId="0" fontId="6" fillId="0" borderId="44" xfId="6" applyFont="1" applyBorder="1" applyAlignment="1" applyProtection="1">
      <alignment horizontal="center" vertical="center" wrapText="1"/>
      <protection locked="0"/>
    </xf>
    <xf numFmtId="164" fontId="6" fillId="0" borderId="44" xfId="1" applyNumberFormat="1" applyFont="1" applyFill="1" applyBorder="1" applyAlignment="1" applyProtection="1">
      <alignment vertical="center" wrapText="1"/>
      <protection locked="0"/>
    </xf>
    <xf numFmtId="0" fontId="6" fillId="0" borderId="42" xfId="4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/>
      <protection locked="0"/>
    </xf>
    <xf numFmtId="0" fontId="6" fillId="0" borderId="44" xfId="6" applyFont="1" applyBorder="1" applyAlignment="1" applyProtection="1">
      <alignment horizontal="center" vertical="center"/>
      <protection locked="0"/>
    </xf>
    <xf numFmtId="2" fontId="6" fillId="0" borderId="84" xfId="6" applyNumberFormat="1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vertical="center"/>
      <protection locked="0"/>
    </xf>
    <xf numFmtId="9" fontId="6" fillId="0" borderId="37" xfId="6" applyNumberFormat="1" applyFont="1" applyBorder="1" applyAlignment="1" applyProtection="1">
      <alignment horizontal="center" vertical="center"/>
      <protection locked="0"/>
    </xf>
    <xf numFmtId="0" fontId="7" fillId="0" borderId="83" xfId="6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50" xfId="6" quotePrefix="1" applyFont="1" applyBorder="1" applyAlignment="1">
      <alignment horizontal="left" vertical="center" wrapText="1"/>
    </xf>
    <xf numFmtId="164" fontId="7" fillId="3" borderId="34" xfId="6" applyNumberFormat="1" applyFont="1" applyFill="1" applyBorder="1" applyAlignment="1">
      <alignment vertical="center"/>
    </xf>
    <xf numFmtId="165" fontId="7" fillId="3" borderId="31" xfId="6" applyNumberFormat="1" applyFont="1" applyFill="1" applyBorder="1" applyAlignment="1">
      <alignment vertical="center"/>
    </xf>
    <xf numFmtId="49" fontId="6" fillId="0" borderId="44" xfId="6" quotePrefix="1" applyNumberFormat="1" applyFont="1" applyBorder="1" applyAlignment="1">
      <alignment horizontal="center" vertical="center"/>
    </xf>
    <xf numFmtId="0" fontId="6" fillId="0" borderId="44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horizontal="left" vertical="center" wrapText="1"/>
    </xf>
    <xf numFmtId="0" fontId="6" fillId="0" borderId="42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vertical="center"/>
    </xf>
    <xf numFmtId="0" fontId="7" fillId="0" borderId="84" xfId="6" applyFont="1" applyBorder="1" applyAlignment="1">
      <alignment horizontal="center" vertical="center"/>
    </xf>
    <xf numFmtId="0" fontId="7" fillId="0" borderId="42" xfId="6" applyFont="1" applyBorder="1" applyAlignment="1">
      <alignment vertical="center" wrapText="1"/>
    </xf>
    <xf numFmtId="0" fontId="7" fillId="0" borderId="42" xfId="6" quotePrefix="1" applyFont="1" applyBorder="1" applyAlignment="1">
      <alignment horizontal="left" vertical="center" wrapText="1"/>
    </xf>
    <xf numFmtId="2" fontId="6" fillId="0" borderId="84" xfId="6" applyNumberFormat="1" applyFont="1" applyBorder="1" applyAlignment="1">
      <alignment horizontal="center" vertical="center"/>
    </xf>
    <xf numFmtId="0" fontId="6" fillId="0" borderId="42" xfId="6" applyFont="1" applyBorder="1" applyAlignment="1">
      <alignment vertical="center"/>
    </xf>
    <xf numFmtId="49" fontId="6" fillId="0" borderId="49" xfId="6" quotePrefix="1" applyNumberFormat="1" applyFont="1" applyBorder="1" applyAlignment="1">
      <alignment horizontal="center" vertical="center"/>
    </xf>
    <xf numFmtId="2" fontId="6" fillId="0" borderId="38" xfId="6" applyNumberFormat="1" applyFont="1" applyBorder="1" applyAlignment="1">
      <alignment horizontal="center" vertical="center"/>
    </xf>
    <xf numFmtId="49" fontId="6" fillId="0" borderId="85" xfId="6" quotePrefix="1" applyNumberFormat="1" applyFont="1" applyBorder="1" applyAlignment="1">
      <alignment horizontal="center" vertical="center"/>
    </xf>
    <xf numFmtId="0" fontId="6" fillId="0" borderId="85" xfId="6" quotePrefix="1" applyFont="1" applyBorder="1" applyAlignment="1">
      <alignment horizontal="left" vertical="center" wrapText="1"/>
    </xf>
    <xf numFmtId="0" fontId="6" fillId="0" borderId="39" xfId="4" applyFont="1" applyBorder="1" applyAlignment="1">
      <alignment horizontal="center" vertical="center"/>
    </xf>
    <xf numFmtId="0" fontId="6" fillId="0" borderId="39" xfId="6" applyFont="1" applyBorder="1" applyAlignment="1">
      <alignment horizontal="center" vertical="center"/>
    </xf>
    <xf numFmtId="167" fontId="6" fillId="0" borderId="85" xfId="1" applyNumberFormat="1" applyFont="1" applyFill="1" applyBorder="1" applyAlignment="1" applyProtection="1">
      <alignment vertical="center"/>
    </xf>
    <xf numFmtId="0" fontId="6" fillId="0" borderId="0" xfId="6" applyFont="1" applyAlignment="1">
      <alignment vertical="center"/>
    </xf>
    <xf numFmtId="0" fontId="6" fillId="0" borderId="50" xfId="4" applyFont="1" applyBorder="1" applyAlignment="1" applyProtection="1">
      <alignment horizontal="center" vertical="center"/>
      <protection locked="0"/>
    </xf>
    <xf numFmtId="9" fontId="36" fillId="0" borderId="50" xfId="4" applyNumberFormat="1" applyFont="1" applyBorder="1" applyAlignment="1" applyProtection="1">
      <alignment horizontal="center" vertical="center"/>
      <protection locked="0"/>
    </xf>
    <xf numFmtId="164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44" xfId="1" applyNumberFormat="1" applyFont="1" applyFill="1" applyBorder="1" applyAlignment="1" applyProtection="1">
      <alignment horizontal="right" vertical="center" indent="2"/>
      <protection locked="0"/>
    </xf>
    <xf numFmtId="0" fontId="6" fillId="0" borderId="44" xfId="4" quotePrefix="1" applyFont="1" applyBorder="1" applyAlignment="1" applyProtection="1">
      <alignment horizontal="center" vertical="center"/>
      <protection locked="0"/>
    </xf>
    <xf numFmtId="0" fontId="36" fillId="0" borderId="44" xfId="6" applyFont="1" applyBorder="1" applyAlignment="1" applyProtection="1">
      <alignment horizontal="left" vertical="center"/>
      <protection locked="0"/>
    </xf>
    <xf numFmtId="0" fontId="7" fillId="0" borderId="41" xfId="4" quotePrefix="1" applyFont="1" applyBorder="1" applyAlignment="1" applyProtection="1">
      <alignment horizontal="center" vertical="center"/>
      <protection locked="0"/>
    </xf>
    <xf numFmtId="0" fontId="23" fillId="0" borderId="0" xfId="4" applyFont="1"/>
    <xf numFmtId="0" fontId="7" fillId="0" borderId="51" xfId="4" applyFont="1" applyBorder="1" applyAlignment="1">
      <alignment horizontal="center" vertical="center"/>
    </xf>
    <xf numFmtId="0" fontId="7" fillId="0" borderId="50" xfId="4" quotePrefix="1" applyFont="1" applyBorder="1" applyAlignment="1">
      <alignment horizontal="left" vertical="center"/>
    </xf>
    <xf numFmtId="164" fontId="6" fillId="3" borderId="44" xfId="1" applyNumberFormat="1" applyFont="1" applyFill="1" applyBorder="1" applyAlignment="1" applyProtection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2"/>
    </xf>
    <xf numFmtId="164" fontId="7" fillId="0" borderId="50" xfId="1" applyNumberFormat="1" applyFont="1" applyBorder="1" applyAlignment="1" applyProtection="1">
      <alignment horizontal="right" vertical="center" indent="1"/>
    </xf>
    <xf numFmtId="165" fontId="7" fillId="0" borderId="82" xfId="1" applyNumberFormat="1" applyFont="1" applyBorder="1" applyAlignment="1" applyProtection="1">
      <alignment horizontal="right" vertical="center" indent="1"/>
    </xf>
    <xf numFmtId="165" fontId="6" fillId="3" borderId="45" xfId="1" applyNumberFormat="1" applyFont="1" applyFill="1" applyBorder="1" applyAlignment="1" applyProtection="1">
      <alignment horizontal="right" vertical="center" indent="1"/>
    </xf>
    <xf numFmtId="164" fontId="7" fillId="3" borderId="44" xfId="1" applyNumberFormat="1" applyFont="1" applyFill="1" applyBorder="1" applyAlignment="1" applyProtection="1">
      <alignment horizontal="right" vertical="center" indent="1"/>
    </xf>
    <xf numFmtId="165" fontId="7" fillId="3" borderId="45" xfId="1" applyNumberFormat="1" applyFont="1" applyFill="1" applyBorder="1" applyAlignment="1" applyProtection="1">
      <alignment horizontal="right" vertical="center" indent="1"/>
    </xf>
    <xf numFmtId="0" fontId="7" fillId="0" borderId="41" xfId="4" quotePrefix="1" applyFont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horizontal="right" vertical="center" indent="1"/>
    </xf>
    <xf numFmtId="165" fontId="4" fillId="5" borderId="12" xfId="1" quotePrefix="1" applyNumberFormat="1" applyFont="1" applyFill="1" applyBorder="1" applyAlignment="1" applyProtection="1">
      <alignment horizontal="center" vertical="center" wrapText="1"/>
    </xf>
    <xf numFmtId="0" fontId="63" fillId="0" borderId="0" xfId="0" applyFont="1"/>
    <xf numFmtId="164" fontId="7" fillId="3" borderId="10" xfId="6" applyNumberFormat="1" applyFont="1" applyFill="1" applyBorder="1" applyAlignment="1">
      <alignment vertical="center"/>
    </xf>
    <xf numFmtId="164" fontId="6" fillId="3" borderId="91" xfId="1" applyNumberFormat="1" applyFont="1" applyFill="1" applyBorder="1" applyAlignment="1">
      <alignment vertical="center"/>
    </xf>
    <xf numFmtId="164" fontId="7" fillId="3" borderId="91" xfId="1" applyNumberFormat="1" applyFont="1" applyFill="1" applyBorder="1" applyAlignment="1">
      <alignment vertical="center"/>
    </xf>
    <xf numFmtId="164" fontId="7" fillId="3" borderId="91" xfId="1" applyNumberFormat="1" applyFont="1" applyFill="1" applyBorder="1" applyAlignment="1">
      <alignment vertical="center" wrapText="1"/>
    </xf>
    <xf numFmtId="0" fontId="61" fillId="3" borderId="0" xfId="6" applyFont="1" applyFill="1" applyAlignment="1">
      <alignment vertical="center"/>
    </xf>
    <xf numFmtId="0" fontId="61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center" vertical="center"/>
    </xf>
    <xf numFmtId="165" fontId="6" fillId="3" borderId="50" xfId="1" applyNumberFormat="1" applyFont="1" applyFill="1" applyBorder="1" applyAlignment="1" applyProtection="1">
      <alignment vertical="center"/>
      <protection locked="0"/>
    </xf>
    <xf numFmtId="165" fontId="6" fillId="3" borderId="44" xfId="1" applyNumberFormat="1" applyFont="1" applyFill="1" applyBorder="1" applyAlignment="1" applyProtection="1">
      <alignment vertical="center"/>
      <protection locked="0"/>
    </xf>
    <xf numFmtId="0" fontId="6" fillId="3" borderId="44" xfId="4" applyFont="1" applyFill="1" applyBorder="1" applyAlignment="1" applyProtection="1">
      <alignment horizontal="center" vertical="center" wrapText="1"/>
      <protection locked="0"/>
    </xf>
    <xf numFmtId="9" fontId="6" fillId="3" borderId="42" xfId="6" applyNumberFormat="1" applyFont="1" applyFill="1" applyBorder="1" applyAlignment="1" applyProtection="1">
      <alignment horizontal="center" vertical="center"/>
      <protection locked="0"/>
    </xf>
    <xf numFmtId="169" fontId="6" fillId="3" borderId="44" xfId="1" applyNumberFormat="1" applyFont="1" applyFill="1" applyBorder="1" applyAlignment="1" applyProtection="1">
      <alignment horizontal="center"/>
      <protection locked="0"/>
    </xf>
    <xf numFmtId="0" fontId="36" fillId="0" borderId="42" xfId="6" applyFont="1" applyBorder="1" applyAlignment="1" applyProtection="1">
      <alignment horizontal="left" vertical="center" indent="1"/>
      <protection locked="0"/>
    </xf>
    <xf numFmtId="164" fontId="6" fillId="0" borderId="42" xfId="1" applyNumberFormat="1" applyFont="1" applyFill="1" applyBorder="1" applyAlignment="1">
      <alignment vertical="center"/>
    </xf>
    <xf numFmtId="0" fontId="6" fillId="3" borderId="0" xfId="4" applyFont="1" applyFill="1"/>
    <xf numFmtId="164" fontId="6" fillId="0" borderId="50" xfId="1" applyNumberFormat="1" applyFont="1" applyFill="1" applyBorder="1" applyAlignment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164" fontId="6" fillId="0" borderId="42" xfId="1" applyNumberFormat="1" applyFont="1" applyFill="1" applyBorder="1" applyAlignment="1" applyProtection="1">
      <alignment vertical="center"/>
      <protection locked="0"/>
    </xf>
    <xf numFmtId="9" fontId="6" fillId="0" borderId="44" xfId="4" applyNumberFormat="1" applyFont="1" applyBorder="1" applyAlignment="1" applyProtection="1">
      <alignment horizontal="center" vertical="center"/>
      <protection locked="0"/>
    </xf>
    <xf numFmtId="0" fontId="13" fillId="0" borderId="43" xfId="4" quotePrefix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left" vertical="center"/>
      <protection locked="0"/>
    </xf>
    <xf numFmtId="0" fontId="63" fillId="0" borderId="44" xfId="4" applyFont="1" applyBorder="1" applyAlignment="1" applyProtection="1">
      <alignment vertical="center" wrapText="1"/>
      <protection locked="0"/>
    </xf>
    <xf numFmtId="165" fontId="6" fillId="0" borderId="50" xfId="1" applyNumberFormat="1" applyFont="1" applyFill="1" applyBorder="1" applyAlignment="1" applyProtection="1">
      <alignment horizontal="center" vertical="center"/>
      <protection locked="0"/>
    </xf>
    <xf numFmtId="164" fontId="7" fillId="3" borderId="91" xfId="1" applyNumberFormat="1" applyFont="1" applyFill="1" applyBorder="1" applyAlignment="1">
      <alignment horizontal="right" vertical="center" indent="1"/>
    </xf>
    <xf numFmtId="164" fontId="6" fillId="3" borderId="91" xfId="1" applyNumberFormat="1" applyFont="1" applyFill="1" applyBorder="1" applyAlignment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85" xfId="1" applyNumberFormat="1" applyFont="1" applyFill="1" applyBorder="1" applyAlignment="1">
      <alignment horizontal="right" vertical="center" indent="1"/>
    </xf>
    <xf numFmtId="0" fontId="4" fillId="0" borderId="87" xfId="4" applyFont="1" applyBorder="1" applyAlignment="1">
      <alignment horizontal="center" vertical="center" wrapText="1"/>
    </xf>
    <xf numFmtId="0" fontId="4" fillId="0" borderId="90" xfId="4" applyFont="1" applyBorder="1" applyAlignment="1">
      <alignment horizontal="center" vertical="center" wrapText="1"/>
    </xf>
    <xf numFmtId="0" fontId="4" fillId="0" borderId="66" xfId="4" quotePrefix="1" applyFont="1" applyBorder="1" applyAlignment="1">
      <alignment horizontal="center" vertical="center" wrapText="1"/>
    </xf>
    <xf numFmtId="0" fontId="4" fillId="0" borderId="87" xfId="4" applyFont="1" applyBorder="1" applyAlignment="1">
      <alignment horizontal="left" vertical="center"/>
    </xf>
    <xf numFmtId="0" fontId="4" fillId="0" borderId="90" xfId="4" applyFont="1" applyBorder="1" applyAlignment="1">
      <alignment horizontal="left" vertical="center"/>
    </xf>
    <xf numFmtId="0" fontId="4" fillId="0" borderId="66" xfId="4" applyFont="1" applyBorder="1" applyAlignment="1">
      <alignment horizontal="left" vertical="center"/>
    </xf>
    <xf numFmtId="165" fontId="18" fillId="0" borderId="92" xfId="2" applyNumberFormat="1" applyFont="1" applyFill="1" applyBorder="1" applyAlignment="1">
      <alignment horizontal="right" vertical="center" indent="1"/>
    </xf>
    <xf numFmtId="165" fontId="18" fillId="0" borderId="93" xfId="2" applyNumberFormat="1" applyFont="1" applyFill="1" applyBorder="1" applyAlignment="1">
      <alignment horizontal="right" vertical="center" indent="1"/>
    </xf>
    <xf numFmtId="165" fontId="18" fillId="0" borderId="67" xfId="2" applyNumberFormat="1" applyFont="1" applyFill="1" applyBorder="1" applyAlignment="1">
      <alignment horizontal="right" vertical="center" indent="1"/>
    </xf>
    <xf numFmtId="164" fontId="18" fillId="0" borderId="65" xfId="1" applyNumberFormat="1" applyFont="1" applyBorder="1" applyAlignment="1">
      <alignment horizontal="right" vertical="center" indent="1"/>
    </xf>
    <xf numFmtId="164" fontId="18" fillId="0" borderId="16" xfId="1" applyNumberFormat="1" applyFont="1" applyBorder="1" applyAlignment="1">
      <alignment horizontal="right" vertical="center" indent="1"/>
    </xf>
    <xf numFmtId="164" fontId="18" fillId="0" borderId="54" xfId="1" applyNumberFormat="1" applyFont="1" applyBorder="1" applyAlignment="1">
      <alignment horizontal="right" vertical="center" indent="1"/>
    </xf>
    <xf numFmtId="167" fontId="0" fillId="0" borderId="0" xfId="0" applyNumberFormat="1"/>
    <xf numFmtId="0" fontId="14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33" xfId="0" applyFont="1" applyFill="1" applyBorder="1" applyAlignment="1">
      <alignment vertical="center"/>
    </xf>
    <xf numFmtId="0" fontId="23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164" fontId="22" fillId="0" borderId="35" xfId="1" applyNumberFormat="1" applyFont="1" applyBorder="1" applyAlignment="1" applyProtection="1">
      <alignment horizontal="right" vertical="center" indent="1"/>
    </xf>
    <xf numFmtId="165" fontId="22" fillId="0" borderId="23" xfId="2" applyNumberFormat="1" applyFont="1" applyBorder="1" applyAlignment="1" applyProtection="1">
      <alignment horizontal="right" vertical="center" indent="1"/>
    </xf>
    <xf numFmtId="0" fontId="22" fillId="0" borderId="16" xfId="0" applyFont="1" applyBorder="1" applyAlignment="1">
      <alignment horizontal="center" vertical="center" wrapText="1"/>
    </xf>
    <xf numFmtId="164" fontId="22" fillId="0" borderId="1" xfId="1" applyNumberFormat="1" applyFont="1" applyBorder="1" applyAlignment="1" applyProtection="1">
      <alignment horizontal="right" vertical="center" indent="1"/>
    </xf>
    <xf numFmtId="165" fontId="22" fillId="0" borderId="25" xfId="2" applyNumberFormat="1" applyFont="1" applyFill="1" applyBorder="1" applyAlignment="1" applyProtection="1">
      <alignment horizontal="right" vertical="center" indent="1"/>
    </xf>
    <xf numFmtId="0" fontId="22" fillId="0" borderId="94" xfId="0" applyFont="1" applyBorder="1" applyAlignment="1">
      <alignment horizontal="center" vertical="center" wrapText="1"/>
    </xf>
    <xf numFmtId="164" fontId="22" fillId="0" borderId="8" xfId="1" applyNumberFormat="1" applyFont="1" applyBorder="1" applyAlignment="1" applyProtection="1">
      <alignment horizontal="right" vertical="center" indent="1"/>
    </xf>
    <xf numFmtId="165" fontId="22" fillId="0" borderId="88" xfId="2" applyNumberFormat="1" applyFont="1" applyFill="1" applyBorder="1" applyAlignment="1" applyProtection="1">
      <alignment horizontal="right" vertical="center" indent="1"/>
    </xf>
    <xf numFmtId="164" fontId="21" fillId="0" borderId="34" xfId="1" applyNumberFormat="1" applyFont="1" applyBorder="1" applyAlignment="1" applyProtection="1">
      <alignment horizontal="right" vertical="center" indent="1"/>
    </xf>
    <xf numFmtId="165" fontId="21" fillId="0" borderId="31" xfId="2" applyNumberFormat="1" applyFont="1" applyFill="1" applyBorder="1" applyAlignment="1" applyProtection="1">
      <alignment horizontal="right" vertical="center" indent="1"/>
    </xf>
    <xf numFmtId="164" fontId="23" fillId="0" borderId="1" xfId="0" applyNumberFormat="1" applyFont="1" applyBorder="1" applyAlignment="1">
      <alignment horizontal="right" vertical="center" indent="1"/>
    </xf>
    <xf numFmtId="165" fontId="23" fillId="0" borderId="1" xfId="0" applyNumberFormat="1" applyFont="1" applyBorder="1" applyAlignment="1">
      <alignment horizontal="right" vertical="center" indent="1"/>
    </xf>
    <xf numFmtId="9" fontId="23" fillId="0" borderId="28" xfId="15" quotePrefix="1" applyFont="1" applyBorder="1" applyAlignment="1" applyProtection="1">
      <alignment vertical="center" wrapText="1"/>
    </xf>
    <xf numFmtId="0" fontId="38" fillId="3" borderId="0" xfId="0" quotePrefix="1" applyFont="1" applyFill="1" applyAlignment="1">
      <alignment horizontal="center" vertical="center" wrapText="1"/>
    </xf>
    <xf numFmtId="175" fontId="4" fillId="3" borderId="0" xfId="0" applyNumberFormat="1" applyFont="1" applyFill="1" applyAlignment="1">
      <alignment horizontal="center" vertical="center"/>
    </xf>
    <xf numFmtId="168" fontId="4" fillId="3" borderId="0" xfId="1" applyNumberFormat="1" applyFont="1" applyFill="1" applyBorder="1" applyAlignment="1" applyProtection="1">
      <alignment horizontal="center" vertical="center"/>
    </xf>
    <xf numFmtId="167" fontId="0" fillId="3" borderId="0" xfId="0" applyNumberFormat="1" applyFill="1"/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75" fontId="4" fillId="0" borderId="14" xfId="0" applyNumberFormat="1" applyFont="1" applyBorder="1" applyAlignment="1">
      <alignment horizontal="center" vertical="center"/>
    </xf>
    <xf numFmtId="164" fontId="45" fillId="3" borderId="0" xfId="0" applyNumberFormat="1" applyFont="1" applyFill="1" applyAlignment="1">
      <alignment horizontal="right" vertical="center" indent="2"/>
    </xf>
    <xf numFmtId="0" fontId="17" fillId="3" borderId="0" xfId="0" applyFont="1" applyFill="1" applyAlignment="1">
      <alignment vertical="top" wrapText="1"/>
    </xf>
    <xf numFmtId="10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9" fontId="23" fillId="8" borderId="72" xfId="15" quotePrefix="1" applyFont="1" applyFill="1" applyBorder="1" applyAlignment="1" applyProtection="1">
      <alignment vertical="center" wrapText="1"/>
      <protection locked="0"/>
    </xf>
    <xf numFmtId="0" fontId="36" fillId="0" borderId="44" xfId="6" applyFont="1" applyBorder="1" applyAlignment="1">
      <alignment vertical="center"/>
    </xf>
    <xf numFmtId="169" fontId="6" fillId="0" borderId="44" xfId="26" applyNumberFormat="1" applyFont="1" applyBorder="1" applyAlignment="1">
      <alignment horizontal="center" vertical="center"/>
    </xf>
    <xf numFmtId="0" fontId="6" fillId="3" borderId="0" xfId="6" applyFont="1" applyFill="1" applyAlignment="1">
      <alignment horizontal="left" vertical="center" wrapText="1"/>
    </xf>
    <xf numFmtId="0" fontId="54" fillId="0" borderId="44" xfId="4" applyFont="1" applyBorder="1" applyAlignment="1">
      <alignment horizontal="left" vertical="center" wrapText="1" indent="1"/>
    </xf>
    <xf numFmtId="0" fontId="54" fillId="0" borderId="44" xfId="4" applyFont="1" applyBorder="1" applyAlignment="1">
      <alignment horizontal="left" vertical="center" wrapText="1"/>
    </xf>
    <xf numFmtId="0" fontId="58" fillId="0" borderId="44" xfId="4" quotePrefix="1" applyFont="1" applyBorder="1" applyAlignment="1">
      <alignment horizontal="left" vertical="center" wrapText="1"/>
    </xf>
    <xf numFmtId="0" fontId="63" fillId="0" borderId="50" xfId="4" applyFont="1" applyBorder="1" applyAlignment="1">
      <alignment horizontal="center" vertical="center"/>
    </xf>
    <xf numFmtId="164" fontId="2" fillId="0" borderId="0" xfId="4" applyNumberFormat="1"/>
    <xf numFmtId="0" fontId="30" fillId="0" borderId="43" xfId="4" applyFont="1" applyBorder="1" applyAlignment="1">
      <alignment horizontal="center" vertical="center"/>
    </xf>
    <xf numFmtId="0" fontId="6" fillId="0" borderId="44" xfId="4" applyFont="1" applyBorder="1" applyAlignment="1">
      <alignment horizontal="left" vertical="center" wrapText="1" indent="1"/>
    </xf>
    <xf numFmtId="0" fontId="2" fillId="0" borderId="44" xfId="4" applyBorder="1" applyAlignment="1">
      <alignment horizontal="left" vertical="center"/>
    </xf>
    <xf numFmtId="0" fontId="58" fillId="0" borderId="44" xfId="4" applyFont="1" applyBorder="1" applyAlignment="1">
      <alignment vertical="center" wrapText="1"/>
    </xf>
    <xf numFmtId="0" fontId="13" fillId="0" borderId="44" xfId="4" applyFont="1" applyBorder="1" applyAlignment="1">
      <alignment vertical="center" wrapText="1"/>
    </xf>
    <xf numFmtId="0" fontId="13" fillId="0" borderId="44" xfId="4" quotePrefix="1" applyFont="1" applyBorder="1" applyAlignment="1">
      <alignment horizontal="left" vertical="center" wrapText="1"/>
    </xf>
    <xf numFmtId="0" fontId="69" fillId="0" borderId="44" xfId="4" quotePrefix="1" applyFont="1" applyBorder="1" applyAlignment="1">
      <alignment horizontal="left" vertical="center" wrapText="1"/>
    </xf>
    <xf numFmtId="0" fontId="13" fillId="0" borderId="43" xfId="4" applyFont="1" applyBorder="1" applyAlignment="1">
      <alignment horizontal="center" vertical="center"/>
    </xf>
    <xf numFmtId="0" fontId="2" fillId="3" borderId="43" xfId="4" applyFill="1" applyBorder="1" applyAlignment="1">
      <alignment horizontal="center" vertical="center"/>
    </xf>
    <xf numFmtId="0" fontId="2" fillId="3" borderId="44" xfId="4" applyFill="1" applyBorder="1" applyAlignment="1">
      <alignment horizontal="center" vertical="center"/>
    </xf>
    <xf numFmtId="0" fontId="6" fillId="3" borderId="44" xfId="4" applyFont="1" applyFill="1" applyBorder="1" applyAlignment="1">
      <alignment horizontal="left" vertical="center" wrapText="1" indent="1"/>
    </xf>
    <xf numFmtId="9" fontId="63" fillId="0" borderId="50" xfId="3" applyFont="1" applyBorder="1" applyAlignment="1" applyProtection="1">
      <alignment horizontal="center" vertical="center"/>
      <protection locked="0"/>
    </xf>
    <xf numFmtId="0" fontId="63" fillId="0" borderId="0" xfId="0" applyFont="1" applyProtection="1">
      <protection locked="0"/>
    </xf>
    <xf numFmtId="0" fontId="63" fillId="0" borderId="44" xfId="4" applyFont="1" applyBorder="1" applyAlignment="1" applyProtection="1">
      <alignment horizontal="center" vertical="center"/>
      <protection locked="0"/>
    </xf>
    <xf numFmtId="9" fontId="63" fillId="0" borderId="44" xfId="4" applyNumberFormat="1" applyFont="1" applyBorder="1" applyAlignment="1" applyProtection="1">
      <alignment horizontal="center" vertical="center"/>
      <protection locked="0"/>
    </xf>
    <xf numFmtId="1" fontId="6" fillId="0" borderId="44" xfId="4" applyNumberFormat="1" applyFont="1" applyBorder="1" applyAlignment="1" applyProtection="1">
      <alignment horizontal="center" vertical="center"/>
      <protection locked="0"/>
    </xf>
    <xf numFmtId="0" fontId="39" fillId="0" borderId="44" xfId="4" applyFont="1" applyBorder="1" applyAlignment="1" applyProtection="1">
      <alignment horizontal="center" vertical="center"/>
      <protection locked="0"/>
    </xf>
    <xf numFmtId="167" fontId="40" fillId="0" borderId="42" xfId="1" applyNumberFormat="1" applyFont="1" applyFill="1" applyBorder="1" applyAlignment="1" applyProtection="1">
      <alignment vertical="center"/>
      <protection locked="0"/>
    </xf>
    <xf numFmtId="0" fontId="2" fillId="3" borderId="43" xfId="4" applyFill="1" applyBorder="1" applyAlignment="1" applyProtection="1">
      <alignment horizontal="center" vertical="center"/>
      <protection locked="0"/>
    </xf>
    <xf numFmtId="0" fontId="6" fillId="3" borderId="44" xfId="4" applyFont="1" applyFill="1" applyBorder="1" applyAlignment="1" applyProtection="1">
      <alignment horizontal="left" vertical="center" wrapText="1" indent="1"/>
      <protection locked="0"/>
    </xf>
    <xf numFmtId="0" fontId="13" fillId="3" borderId="44" xfId="4" quotePrefix="1" applyFont="1" applyFill="1" applyBorder="1" applyAlignment="1" applyProtection="1">
      <alignment horizontal="left" vertical="center" wrapText="1"/>
      <protection locked="0"/>
    </xf>
    <xf numFmtId="0" fontId="13" fillId="3" borderId="44" xfId="4" applyFont="1" applyFill="1" applyBorder="1" applyAlignment="1" applyProtection="1">
      <alignment horizontal="center" vertical="center"/>
      <protection locked="0"/>
    </xf>
    <xf numFmtId="0" fontId="7" fillId="3" borderId="44" xfId="4" applyFont="1" applyFill="1" applyBorder="1" applyAlignment="1" applyProtection="1">
      <alignment horizontal="left" vertical="center" wrapText="1" indent="1"/>
      <protection locked="0"/>
    </xf>
    <xf numFmtId="0" fontId="18" fillId="0" borderId="0" xfId="4" applyFont="1" applyAlignment="1">
      <alignment horizontal="right" vertical="center"/>
    </xf>
    <xf numFmtId="0" fontId="2" fillId="0" borderId="0" xfId="4" applyAlignment="1">
      <alignment horizontal="right"/>
    </xf>
    <xf numFmtId="9" fontId="6" fillId="0" borderId="50" xfId="4" applyNumberFormat="1" applyFont="1" applyBorder="1" applyAlignment="1" applyProtection="1">
      <alignment horizontal="right" vertical="center"/>
      <protection locked="0"/>
    </xf>
    <xf numFmtId="0" fontId="7" fillId="0" borderId="44" xfId="4" applyFont="1" applyBorder="1" applyAlignment="1" applyProtection="1">
      <alignment horizontal="right" vertical="center"/>
      <protection locked="0"/>
    </xf>
    <xf numFmtId="169" fontId="6" fillId="0" borderId="44" xfId="1" applyNumberFormat="1" applyFont="1" applyBorder="1" applyAlignment="1" applyProtection="1">
      <alignment horizontal="right" vertical="center"/>
      <protection locked="0"/>
    </xf>
    <xf numFmtId="0" fontId="54" fillId="0" borderId="44" xfId="4" applyFont="1" applyBorder="1" applyAlignment="1">
      <alignment horizontal="right" vertical="center"/>
    </xf>
    <xf numFmtId="9" fontId="6" fillId="0" borderId="44" xfId="4" applyNumberFormat="1" applyFont="1" applyBorder="1" applyAlignment="1">
      <alignment horizontal="right" vertical="center"/>
    </xf>
    <xf numFmtId="0" fontId="2" fillId="3" borderId="0" xfId="4" applyFill="1" applyAlignment="1">
      <alignment horizontal="right"/>
    </xf>
    <xf numFmtId="0" fontId="6" fillId="3" borderId="18" xfId="6" applyFont="1" applyFill="1" applyBorder="1" applyAlignment="1">
      <alignment horizontal="left" vertical="center"/>
    </xf>
    <xf numFmtId="0" fontId="18" fillId="3" borderId="0" xfId="6" applyFont="1" applyFill="1" applyAlignment="1">
      <alignment vertical="center" wrapText="1"/>
    </xf>
    <xf numFmtId="0" fontId="6" fillId="3" borderId="0" xfId="4" applyFont="1" applyFill="1" applyAlignment="1">
      <alignment horizontal="center"/>
    </xf>
    <xf numFmtId="0" fontId="6" fillId="3" borderId="6" xfId="4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0" xfId="4" applyFont="1" applyFill="1"/>
    <xf numFmtId="49" fontId="6" fillId="3" borderId="44" xfId="6" applyNumberFormat="1" applyFont="1" applyFill="1" applyBorder="1" applyAlignment="1">
      <alignment horizontal="left" vertical="center" indent="1"/>
    </xf>
    <xf numFmtId="49" fontId="7" fillId="0" borderId="44" xfId="6" quotePrefix="1" applyNumberFormat="1" applyFont="1" applyBorder="1" applyAlignment="1">
      <alignment horizontal="center" vertical="center"/>
    </xf>
    <xf numFmtId="0" fontId="7" fillId="0" borderId="44" xfId="6" quotePrefix="1" applyFont="1" applyBorder="1" applyAlignment="1">
      <alignment horizontal="left" vertical="center" wrapText="1"/>
    </xf>
    <xf numFmtId="0" fontId="7" fillId="0" borderId="42" xfId="4" applyFont="1" applyBorder="1" applyAlignment="1" applyProtection="1">
      <alignment horizontal="center" vertical="center"/>
      <protection locked="0"/>
    </xf>
    <xf numFmtId="0" fontId="7" fillId="0" borderId="42" xfId="6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>
      <alignment horizontal="left" vertical="center" wrapText="1" indent="1"/>
    </xf>
    <xf numFmtId="0" fontId="6" fillId="0" borderId="42" xfId="6" applyFont="1" applyBorder="1" applyAlignment="1">
      <alignment horizontal="left" vertical="center" indent="1"/>
    </xf>
    <xf numFmtId="0" fontId="6" fillId="0" borderId="44" xfId="6" quotePrefix="1" applyFont="1" applyBorder="1" applyAlignment="1">
      <alignment horizontal="left" vertical="center" wrapText="1" indent="1"/>
    </xf>
    <xf numFmtId="9" fontId="6" fillId="0" borderId="42" xfId="3" applyFont="1" applyBorder="1" applyAlignment="1" applyProtection="1">
      <alignment horizontal="center" vertical="center"/>
      <protection locked="0"/>
    </xf>
    <xf numFmtId="9" fontId="7" fillId="0" borderId="42" xfId="3" applyFont="1" applyBorder="1" applyAlignment="1" applyProtection="1">
      <alignment horizontal="center" vertical="center"/>
      <protection locked="0"/>
    </xf>
    <xf numFmtId="164" fontId="7" fillId="5" borderId="14" xfId="1" quotePrefix="1" applyNumberFormat="1" applyFont="1" applyFill="1" applyBorder="1" applyAlignment="1">
      <alignment horizontal="center" vertical="center" wrapText="1"/>
    </xf>
    <xf numFmtId="169" fontId="7" fillId="0" borderId="44" xfId="1" applyNumberFormat="1" applyFont="1" applyBorder="1" applyAlignment="1" applyProtection="1">
      <alignment horizontal="right" vertical="center"/>
      <protection locked="0"/>
    </xf>
    <xf numFmtId="192" fontId="45" fillId="3" borderId="0" xfId="3" applyNumberFormat="1" applyFont="1" applyFill="1" applyAlignment="1">
      <alignment horizontal="right" vertical="center" indent="2"/>
    </xf>
    <xf numFmtId="193" fontId="45" fillId="3" borderId="0" xfId="0" applyNumberFormat="1" applyFont="1" applyFill="1" applyAlignment="1">
      <alignment horizontal="right" vertical="center" indent="2"/>
    </xf>
    <xf numFmtId="0" fontId="4" fillId="0" borderId="96" xfId="4" applyFont="1" applyBorder="1" applyAlignment="1">
      <alignment horizontal="center" vertical="center" wrapText="1"/>
    </xf>
    <xf numFmtId="0" fontId="4" fillId="5" borderId="14" xfId="4" applyFont="1" applyFill="1" applyBorder="1" applyAlignment="1">
      <alignment horizontal="center" vertical="center" wrapText="1"/>
    </xf>
    <xf numFmtId="164" fontId="18" fillId="0" borderId="0" xfId="6" applyNumberFormat="1" applyFont="1" applyAlignment="1">
      <alignment vertical="center"/>
    </xf>
    <xf numFmtId="164" fontId="7" fillId="5" borderId="14" xfId="1" quotePrefix="1" applyNumberFormat="1" applyFont="1" applyFill="1" applyBorder="1" applyAlignment="1" applyProtection="1">
      <alignment horizontal="center" vertical="center" wrapText="1"/>
    </xf>
    <xf numFmtId="164" fontId="22" fillId="0" borderId="72" xfId="0" applyNumberFormat="1" applyFont="1" applyBorder="1" applyAlignment="1">
      <alignment horizontal="right" vertical="center" indent="1"/>
    </xf>
    <xf numFmtId="165" fontId="22" fillId="0" borderId="20" xfId="0" applyNumberFormat="1" applyFont="1" applyBorder="1" applyAlignment="1">
      <alignment horizontal="right" vertical="center" indent="1"/>
    </xf>
    <xf numFmtId="0" fontId="9" fillId="2" borderId="11" xfId="6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9" fillId="2" borderId="13" xfId="6" applyFont="1" applyFill="1" applyBorder="1" applyAlignment="1">
      <alignment horizontal="center" vertical="center" wrapText="1"/>
    </xf>
    <xf numFmtId="0" fontId="21" fillId="2" borderId="11" xfId="6" applyFont="1" applyFill="1" applyBorder="1" applyAlignment="1">
      <alignment horizontal="center" vertical="center" wrapText="1"/>
    </xf>
    <xf numFmtId="0" fontId="21" fillId="2" borderId="1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18" fillId="5" borderId="39" xfId="6" applyFont="1" applyFill="1" applyBorder="1" applyAlignment="1">
      <alignment horizontal="center" vertical="center" textRotation="90" wrapText="1"/>
    </xf>
    <xf numFmtId="0" fontId="13" fillId="5" borderId="34" xfId="4" applyFont="1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2" fillId="5" borderId="39" xfId="4" applyFill="1" applyBorder="1" applyAlignment="1">
      <alignment horizontal="center" vertical="center" textRotation="90" wrapText="1"/>
    </xf>
    <xf numFmtId="0" fontId="4" fillId="5" borderId="35" xfId="6" applyFont="1" applyFill="1" applyBorder="1" applyAlignment="1">
      <alignment horizontal="center" vertical="center" wrapText="1"/>
    </xf>
    <xf numFmtId="0" fontId="6" fillId="5" borderId="35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horizontal="center" vertical="center" wrapText="1"/>
    </xf>
    <xf numFmtId="0" fontId="6" fillId="3" borderId="0" xfId="6" applyFont="1" applyFill="1" applyAlignment="1">
      <alignment horizontal="left" vertical="center"/>
    </xf>
    <xf numFmtId="0" fontId="6" fillId="3" borderId="18" xfId="6" applyFont="1" applyFill="1" applyBorder="1" applyAlignment="1">
      <alignment horizontal="left" vertical="center"/>
    </xf>
    <xf numFmtId="0" fontId="4" fillId="3" borderId="3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5" borderId="11" xfId="4" applyFont="1" applyFill="1" applyBorder="1" applyAlignment="1">
      <alignment horizontal="right" vertical="center" wrapText="1"/>
    </xf>
    <xf numFmtId="0" fontId="4" fillId="5" borderId="12" xfId="4" applyFont="1" applyFill="1" applyBorder="1" applyAlignment="1">
      <alignment horizontal="right" vertical="center" wrapText="1"/>
    </xf>
    <xf numFmtId="0" fontId="34" fillId="3" borderId="9" xfId="4" applyFont="1" applyFill="1" applyBorder="1" applyAlignment="1">
      <alignment horizontal="center" vertical="top"/>
    </xf>
    <xf numFmtId="0" fontId="34" fillId="3" borderId="0" xfId="4" applyFont="1" applyFill="1" applyAlignment="1">
      <alignment horizontal="center" vertical="top"/>
    </xf>
    <xf numFmtId="0" fontId="34" fillId="3" borderId="10" xfId="4" applyFont="1" applyFill="1" applyBorder="1" applyAlignment="1">
      <alignment horizontal="center" vertical="top"/>
    </xf>
    <xf numFmtId="0" fontId="34" fillId="3" borderId="5" xfId="4" applyFont="1" applyFill="1" applyBorder="1" applyAlignment="1">
      <alignment horizontal="center" vertical="top"/>
    </xf>
    <xf numFmtId="0" fontId="34" fillId="3" borderId="6" xfId="4" applyFont="1" applyFill="1" applyBorder="1" applyAlignment="1">
      <alignment horizontal="center" vertical="top"/>
    </xf>
    <xf numFmtId="0" fontId="34" fillId="3" borderId="7" xfId="4" applyFont="1" applyFill="1" applyBorder="1" applyAlignment="1">
      <alignment horizontal="center" vertical="top"/>
    </xf>
    <xf numFmtId="0" fontId="32" fillId="3" borderId="2" xfId="4" quotePrefix="1" applyFont="1" applyFill="1" applyBorder="1" applyAlignment="1">
      <alignment horizontal="center" vertical="center" wrapText="1"/>
    </xf>
    <xf numFmtId="0" fontId="32" fillId="3" borderId="3" xfId="4" quotePrefix="1" applyFont="1" applyFill="1" applyBorder="1" applyAlignment="1">
      <alignment horizontal="center" vertical="center" wrapText="1"/>
    </xf>
    <xf numFmtId="0" fontId="32" fillId="3" borderId="4" xfId="4" quotePrefix="1" applyFont="1" applyFill="1" applyBorder="1" applyAlignment="1">
      <alignment horizontal="center" vertical="center" wrapText="1"/>
    </xf>
    <xf numFmtId="0" fontId="32" fillId="3" borderId="9" xfId="4" quotePrefix="1" applyFont="1" applyFill="1" applyBorder="1" applyAlignment="1">
      <alignment horizontal="center" vertical="center" wrapText="1"/>
    </xf>
    <xf numFmtId="0" fontId="32" fillId="3" borderId="0" xfId="4" quotePrefix="1" applyFont="1" applyFill="1" applyAlignment="1">
      <alignment horizontal="center" vertical="center" wrapText="1"/>
    </xf>
    <xf numFmtId="0" fontId="32" fillId="3" borderId="10" xfId="4" quotePrefix="1" applyFont="1" applyFill="1" applyBorder="1" applyAlignment="1">
      <alignment horizontal="center" vertical="center" wrapText="1"/>
    </xf>
    <xf numFmtId="0" fontId="33" fillId="3" borderId="9" xfId="4" quotePrefix="1" applyFont="1" applyFill="1" applyBorder="1" applyAlignment="1">
      <alignment horizontal="center" vertical="center" wrapText="1"/>
    </xf>
    <xf numFmtId="0" fontId="33" fillId="3" borderId="0" xfId="4" applyFont="1" applyFill="1" applyAlignment="1">
      <alignment horizontal="center" vertical="center" wrapText="1"/>
    </xf>
    <xf numFmtId="0" fontId="33" fillId="3" borderId="10" xfId="4" applyFont="1" applyFill="1" applyBorder="1" applyAlignment="1">
      <alignment horizontal="center" vertical="center" wrapText="1"/>
    </xf>
    <xf numFmtId="0" fontId="33" fillId="3" borderId="9" xfId="4" applyFont="1" applyFill="1" applyBorder="1" applyAlignment="1">
      <alignment horizontal="center" vertical="center" wrapText="1"/>
    </xf>
    <xf numFmtId="0" fontId="3" fillId="3" borderId="2" xfId="4" quotePrefix="1" applyFont="1" applyFill="1" applyBorder="1" applyAlignment="1">
      <alignment horizontal="center" vertical="center" wrapText="1"/>
    </xf>
    <xf numFmtId="0" fontId="3" fillId="3" borderId="3" xfId="4" quotePrefix="1" applyFont="1" applyFill="1" applyBorder="1" applyAlignment="1">
      <alignment horizontal="center" vertical="center" wrapText="1"/>
    </xf>
    <xf numFmtId="0" fontId="3" fillId="3" borderId="4" xfId="4" quotePrefix="1" applyFont="1" applyFill="1" applyBorder="1" applyAlignment="1">
      <alignment horizontal="center" vertical="center" wrapText="1"/>
    </xf>
    <xf numFmtId="0" fontId="3" fillId="3" borderId="9" xfId="4" quotePrefix="1" applyFont="1" applyFill="1" applyBorder="1" applyAlignment="1">
      <alignment horizontal="center" vertical="center" wrapText="1"/>
    </xf>
    <xf numFmtId="0" fontId="3" fillId="3" borderId="0" xfId="4" quotePrefix="1" applyFont="1" applyFill="1" applyAlignment="1">
      <alignment horizontal="center" vertical="center" wrapText="1"/>
    </xf>
    <xf numFmtId="0" fontId="3" fillId="3" borderId="10" xfId="4" quotePrefix="1" applyFont="1" applyFill="1" applyBorder="1" applyAlignment="1">
      <alignment horizontal="center" vertical="center" wrapText="1"/>
    </xf>
    <xf numFmtId="0" fontId="3" fillId="3" borderId="5" xfId="4" quotePrefix="1" applyFont="1" applyFill="1" applyBorder="1" applyAlignment="1">
      <alignment horizontal="center" vertical="center" wrapText="1"/>
    </xf>
    <xf numFmtId="0" fontId="3" fillId="3" borderId="6" xfId="4" quotePrefix="1" applyFont="1" applyFill="1" applyBorder="1" applyAlignment="1">
      <alignment horizontal="center" vertical="center" wrapText="1"/>
    </xf>
    <xf numFmtId="0" fontId="3" fillId="3" borderId="7" xfId="4" quotePrefix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9" fontId="23" fillId="0" borderId="11" xfId="15" quotePrefix="1" applyFont="1" applyBorder="1" applyAlignment="1" applyProtection="1">
      <alignment horizontal="center" vertical="center" wrapText="1"/>
    </xf>
    <xf numFmtId="9" fontId="23" fillId="0" borderId="28" xfId="15" quotePrefix="1" applyFont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6" fillId="5" borderId="11" xfId="0" quotePrefix="1" applyFont="1" applyFill="1" applyBorder="1" applyAlignment="1">
      <alignment horizontal="center" vertical="center" wrapText="1"/>
    </xf>
    <xf numFmtId="0" fontId="66" fillId="5" borderId="12" xfId="0" quotePrefix="1" applyFont="1" applyFill="1" applyBorder="1" applyAlignment="1">
      <alignment horizontal="center" vertical="center" wrapText="1"/>
    </xf>
    <xf numFmtId="0" fontId="66" fillId="5" borderId="13" xfId="0" quotePrefix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right" vertical="center" indent="2"/>
    </xf>
    <xf numFmtId="164" fontId="45" fillId="0" borderId="13" xfId="0" applyNumberFormat="1" applyFont="1" applyBorder="1" applyAlignment="1">
      <alignment horizontal="right" vertical="center" indent="2"/>
    </xf>
    <xf numFmtId="0" fontId="17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64" fontId="68" fillId="0" borderId="11" xfId="0" applyNumberFormat="1" applyFont="1" applyBorder="1" applyAlignment="1">
      <alignment horizontal="right" vertical="center" indent="2"/>
    </xf>
    <xf numFmtId="164" fontId="68" fillId="0" borderId="13" xfId="0" applyNumberFormat="1" applyFont="1" applyBorder="1" applyAlignment="1">
      <alignment horizontal="right" vertical="center" indent="2"/>
    </xf>
    <xf numFmtId="0" fontId="22" fillId="0" borderId="95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90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87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65" fillId="0" borderId="11" xfId="0" quotePrefix="1" applyFont="1" applyBorder="1" applyAlignment="1">
      <alignment horizontal="center" vertical="center" wrapText="1"/>
    </xf>
    <xf numFmtId="0" fontId="65" fillId="0" borderId="12" xfId="0" quotePrefix="1" applyFont="1" applyBorder="1" applyAlignment="1">
      <alignment horizontal="center" vertical="center" wrapText="1"/>
    </xf>
    <xf numFmtId="0" fontId="65" fillId="0" borderId="28" xfId="0" quotePrefix="1" applyFont="1" applyBorder="1" applyAlignment="1">
      <alignment horizontal="center" vertical="center" wrapText="1"/>
    </xf>
    <xf numFmtId="0" fontId="67" fillId="5" borderId="11" xfId="0" quotePrefix="1" applyFont="1" applyFill="1" applyBorder="1" applyAlignment="1">
      <alignment horizontal="center" vertical="center" wrapText="1"/>
    </xf>
    <xf numFmtId="0" fontId="67" fillId="5" borderId="12" xfId="0" quotePrefix="1" applyFont="1" applyFill="1" applyBorder="1" applyAlignment="1">
      <alignment horizontal="center" vertical="center" wrapText="1"/>
    </xf>
    <xf numFmtId="0" fontId="67" fillId="5" borderId="13" xfId="0" quotePrefix="1" applyFont="1" applyFill="1" applyBorder="1" applyAlignment="1">
      <alignment horizontal="center" vertical="center" wrapText="1"/>
    </xf>
    <xf numFmtId="0" fontId="38" fillId="5" borderId="17" xfId="0" quotePrefix="1" applyFont="1" applyFill="1" applyBorder="1" applyAlignment="1">
      <alignment horizontal="center" vertical="center" wrapText="1"/>
    </xf>
    <xf numFmtId="0" fontId="38" fillId="5" borderId="18" xfId="0" quotePrefix="1" applyFont="1" applyFill="1" applyBorder="1" applyAlignment="1">
      <alignment horizontal="center" vertical="center" wrapText="1"/>
    </xf>
    <xf numFmtId="0" fontId="38" fillId="5" borderId="29" xfId="0" quotePrefix="1" applyFont="1" applyFill="1" applyBorder="1" applyAlignment="1">
      <alignment horizontal="center" vertical="center" wrapText="1"/>
    </xf>
    <xf numFmtId="0" fontId="38" fillId="5" borderId="21" xfId="0" quotePrefix="1" applyFont="1" applyFill="1" applyBorder="1" applyAlignment="1">
      <alignment horizontal="center" vertical="center" wrapText="1"/>
    </xf>
    <xf numFmtId="0" fontId="38" fillId="5" borderId="22" xfId="0" quotePrefix="1" applyFont="1" applyFill="1" applyBorder="1" applyAlignment="1">
      <alignment horizontal="center" vertical="center" wrapText="1"/>
    </xf>
    <xf numFmtId="0" fontId="38" fillId="5" borderId="57" xfId="0" quotePrefix="1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left" vertical="center"/>
    </xf>
    <xf numFmtId="0" fontId="20" fillId="2" borderId="12" xfId="6" applyFont="1" applyFill="1" applyBorder="1" applyAlignment="1">
      <alignment horizontal="center" vertical="center" wrapText="1"/>
    </xf>
    <xf numFmtId="0" fontId="20" fillId="2" borderId="13" xfId="6" applyFont="1" applyFill="1" applyBorder="1" applyAlignment="1">
      <alignment horizontal="center" vertical="center" wrapText="1"/>
    </xf>
    <xf numFmtId="0" fontId="9" fillId="2" borderId="11" xfId="6" quotePrefix="1" applyFont="1" applyFill="1" applyBorder="1" applyAlignment="1">
      <alignment horizontal="center" vertical="center" wrapText="1"/>
    </xf>
    <xf numFmtId="0" fontId="22" fillId="0" borderId="26" xfId="6" applyFont="1" applyBorder="1" applyAlignment="1">
      <alignment horizontal="center" vertical="center"/>
    </xf>
    <xf numFmtId="0" fontId="22" fillId="5" borderId="17" xfId="6" applyFont="1" applyFill="1" applyBorder="1" applyAlignment="1">
      <alignment horizontal="center" vertical="center" wrapText="1"/>
    </xf>
    <xf numFmtId="0" fontId="22" fillId="5" borderId="18" xfId="6" applyFont="1" applyFill="1" applyBorder="1" applyAlignment="1">
      <alignment horizontal="center" vertical="center" wrapText="1"/>
    </xf>
    <xf numFmtId="0" fontId="22" fillId="5" borderId="21" xfId="6" applyFont="1" applyFill="1" applyBorder="1" applyAlignment="1">
      <alignment horizontal="center" vertical="center" wrapText="1"/>
    </xf>
    <xf numFmtId="0" fontId="22" fillId="5" borderId="2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/>
    </xf>
    <xf numFmtId="0" fontId="6" fillId="5" borderId="31" xfId="6" applyFont="1" applyFill="1" applyBorder="1" applyAlignment="1">
      <alignment horizontal="center" vertical="center"/>
    </xf>
    <xf numFmtId="0" fontId="22" fillId="5" borderId="11" xfId="4" quotePrefix="1" applyFont="1" applyFill="1" applyBorder="1" applyAlignment="1">
      <alignment horizontal="right" vertical="center" wrapText="1"/>
    </xf>
    <xf numFmtId="0" fontId="22" fillId="5" borderId="12" xfId="4" quotePrefix="1" applyFont="1" applyFill="1" applyBorder="1" applyAlignment="1">
      <alignment horizontal="right" vertical="center" wrapText="1"/>
    </xf>
    <xf numFmtId="0" fontId="22" fillId="5" borderId="13" xfId="4" quotePrefix="1" applyFont="1" applyFill="1" applyBorder="1" applyAlignment="1">
      <alignment horizontal="right" vertical="center" wrapText="1"/>
    </xf>
    <xf numFmtId="0" fontId="4" fillId="0" borderId="35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6" fillId="3" borderId="0" xfId="6" applyFont="1" applyFill="1" applyAlignment="1">
      <alignment horizontal="left" vertical="center" wrapText="1"/>
    </xf>
    <xf numFmtId="0" fontId="21" fillId="2" borderId="13" xfId="6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3" borderId="22" xfId="4" applyFont="1" applyFill="1" applyBorder="1" applyAlignment="1">
      <alignment horizontal="center"/>
    </xf>
    <xf numFmtId="0" fontId="6" fillId="3" borderId="0" xfId="4" applyFont="1" applyFill="1" applyAlignment="1">
      <alignment horizontal="left" vertical="top"/>
    </xf>
    <xf numFmtId="0" fontId="4" fillId="5" borderId="28" xfId="4" applyFont="1" applyFill="1" applyBorder="1" applyAlignment="1">
      <alignment horizontal="right" vertical="center" wrapText="1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13" xfId="4" applyFont="1" applyFill="1" applyBorder="1" applyAlignment="1">
      <alignment horizontal="center" vertical="center" wrapText="1"/>
    </xf>
    <xf numFmtId="0" fontId="4" fillId="5" borderId="30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18" fillId="5" borderId="39" xfId="4" applyFont="1" applyFill="1" applyBorder="1" applyAlignment="1">
      <alignment horizontal="center" vertical="center" textRotation="90" wrapText="1"/>
    </xf>
    <xf numFmtId="0" fontId="4" fillId="5" borderId="35" xfId="4" applyFont="1" applyFill="1" applyBorder="1" applyAlignment="1">
      <alignment horizontal="center" vertical="center" wrapText="1"/>
    </xf>
    <xf numFmtId="0" fontId="6" fillId="5" borderId="35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3" xfId="4" applyFont="1" applyFill="1" applyBorder="1" applyAlignment="1">
      <alignment horizontal="center" vertical="center" wrapText="1"/>
    </xf>
    <xf numFmtId="0" fontId="6" fillId="5" borderId="25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29" fillId="2" borderId="13" xfId="4" applyFont="1" applyFill="1" applyBorder="1" applyAlignment="1">
      <alignment horizontal="center" vertical="center" wrapText="1"/>
    </xf>
    <xf numFmtId="0" fontId="13" fillId="5" borderId="30" xfId="4" applyFont="1" applyFill="1" applyBorder="1" applyAlignment="1">
      <alignment horizontal="center" vertical="center" textRotation="90" wrapText="1"/>
    </xf>
    <xf numFmtId="0" fontId="13" fillId="5" borderId="36" xfId="4" applyFont="1" applyFill="1" applyBorder="1" applyAlignment="1">
      <alignment horizontal="center" vertical="center" textRotation="90" wrapText="1"/>
    </xf>
    <xf numFmtId="0" fontId="13" fillId="5" borderId="38" xfId="4" applyFont="1" applyFill="1" applyBorder="1" applyAlignment="1">
      <alignment horizontal="center" vertical="center" textRotation="90" wrapText="1"/>
    </xf>
    <xf numFmtId="0" fontId="13" fillId="5" borderId="37" xfId="4" applyFont="1" applyFill="1" applyBorder="1" applyAlignment="1">
      <alignment horizontal="center" vertical="center" textRotation="90" wrapText="1"/>
    </xf>
    <xf numFmtId="0" fontId="13" fillId="5" borderId="39" xfId="4" applyFont="1" applyFill="1" applyBorder="1" applyAlignment="1">
      <alignment horizontal="center" vertical="center" textRotation="90" wrapText="1"/>
    </xf>
    <xf numFmtId="0" fontId="26" fillId="5" borderId="34" xfId="4" applyFont="1" applyFill="1" applyBorder="1" applyAlignment="1">
      <alignment horizontal="center" vertical="center" textRotation="90" wrapText="1"/>
    </xf>
    <xf numFmtId="0" fontId="27" fillId="5" borderId="37" xfId="4" applyFont="1" applyFill="1" applyBorder="1" applyAlignment="1">
      <alignment horizontal="center" vertical="center" textRotation="90" wrapText="1"/>
    </xf>
    <xf numFmtId="0" fontId="27" fillId="5" borderId="39" xfId="4" applyFont="1" applyFill="1" applyBorder="1" applyAlignment="1">
      <alignment horizontal="center" vertical="center" textRotation="90" wrapText="1"/>
    </xf>
    <xf numFmtId="0" fontId="25" fillId="5" borderId="35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3" xfId="4" applyFill="1" applyBorder="1" applyAlignment="1">
      <alignment horizontal="center" vertical="center" wrapText="1"/>
    </xf>
    <xf numFmtId="0" fontId="2" fillId="5" borderId="25" xfId="4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9" fillId="2" borderId="46" xfId="4" applyFont="1" applyFill="1" applyBorder="1" applyAlignment="1">
      <alignment horizontal="center" vertical="center" wrapText="1"/>
    </xf>
    <xf numFmtId="0" fontId="20" fillId="2" borderId="26" xfId="4" applyFont="1" applyFill="1" applyBorder="1" applyAlignment="1">
      <alignment horizontal="center" vertical="center" wrapText="1"/>
    </xf>
    <xf numFmtId="0" fontId="20" fillId="2" borderId="47" xfId="4" applyFont="1" applyFill="1" applyBorder="1" applyAlignment="1">
      <alignment horizontal="center" vertical="center" wrapText="1"/>
    </xf>
    <xf numFmtId="0" fontId="46" fillId="7" borderId="46" xfId="4" applyFont="1" applyFill="1" applyBorder="1" applyAlignment="1">
      <alignment horizontal="center" vertical="center" wrapText="1"/>
    </xf>
    <xf numFmtId="0" fontId="47" fillId="7" borderId="26" xfId="4" applyFont="1" applyFill="1" applyBorder="1" applyAlignment="1">
      <alignment horizontal="center" vertical="center" wrapText="1"/>
    </xf>
    <xf numFmtId="0" fontId="47" fillId="7" borderId="47" xfId="4" applyFont="1" applyFill="1" applyBorder="1" applyAlignment="1">
      <alignment horizontal="center" vertical="center" wrapText="1"/>
    </xf>
    <xf numFmtId="0" fontId="22" fillId="0" borderId="26" xfId="4" applyFont="1" applyBorder="1" applyAlignment="1">
      <alignment horizontal="center" vertical="center"/>
    </xf>
    <xf numFmtId="0" fontId="22" fillId="5" borderId="17" xfId="4" applyFont="1" applyFill="1" applyBorder="1" applyAlignment="1">
      <alignment horizontal="center" vertical="center" wrapText="1"/>
    </xf>
    <xf numFmtId="0" fontId="22" fillId="5" borderId="18" xfId="4" applyFont="1" applyFill="1" applyBorder="1" applyAlignment="1">
      <alignment horizontal="center" vertical="center" wrapText="1"/>
    </xf>
    <xf numFmtId="0" fontId="22" fillId="5" borderId="29" xfId="4" applyFont="1" applyFill="1" applyBorder="1" applyAlignment="1">
      <alignment horizontal="center" vertical="center" wrapText="1"/>
    </xf>
    <xf numFmtId="0" fontId="22" fillId="5" borderId="21" xfId="4" applyFont="1" applyFill="1" applyBorder="1" applyAlignment="1">
      <alignment horizontal="center" vertical="center" wrapText="1"/>
    </xf>
    <xf numFmtId="0" fontId="22" fillId="5" borderId="22" xfId="4" applyFont="1" applyFill="1" applyBorder="1" applyAlignment="1">
      <alignment horizontal="center" vertical="center" wrapText="1"/>
    </xf>
    <xf numFmtId="0" fontId="22" fillId="5" borderId="57" xfId="4" applyFont="1" applyFill="1" applyBorder="1" applyAlignment="1">
      <alignment horizontal="center" vertical="center" wrapText="1"/>
    </xf>
    <xf numFmtId="0" fontId="22" fillId="5" borderId="28" xfId="4" applyFont="1" applyFill="1" applyBorder="1" applyAlignment="1">
      <alignment horizontal="center" vertical="center"/>
    </xf>
    <xf numFmtId="0" fontId="23" fillId="5" borderId="20" xfId="4" applyFont="1" applyFill="1" applyBorder="1" applyAlignment="1">
      <alignment horizontal="center" vertical="center"/>
    </xf>
    <xf numFmtId="0" fontId="4" fillId="0" borderId="58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25" xfId="4" applyFont="1" applyBorder="1" applyAlignment="1">
      <alignment horizontal="left" vertical="center"/>
    </xf>
    <xf numFmtId="0" fontId="4" fillId="0" borderId="59" xfId="4" applyFont="1" applyBorder="1" applyAlignment="1">
      <alignment horizontal="left" vertical="center"/>
    </xf>
    <xf numFmtId="0" fontId="4" fillId="0" borderId="27" xfId="4" applyFont="1" applyBorder="1" applyAlignment="1">
      <alignment horizontal="left" vertical="center"/>
    </xf>
    <xf numFmtId="0" fontId="22" fillId="5" borderId="21" xfId="4" quotePrefix="1" applyFont="1" applyFill="1" applyBorder="1" applyAlignment="1">
      <alignment horizontal="right" vertical="center" wrapText="1"/>
    </xf>
    <xf numFmtId="0" fontId="22" fillId="5" borderId="22" xfId="4" quotePrefix="1" applyFont="1" applyFill="1" applyBorder="1" applyAlignment="1">
      <alignment horizontal="right" vertical="center" wrapText="1"/>
    </xf>
    <xf numFmtId="0" fontId="22" fillId="5" borderId="63" xfId="4" quotePrefix="1" applyFont="1" applyFill="1" applyBorder="1" applyAlignment="1">
      <alignment horizontal="right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47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horizontal="center" vertical="center" textRotation="90" wrapText="1"/>
    </xf>
    <xf numFmtId="0" fontId="24" fillId="5" borderId="36" xfId="4" applyFont="1" applyFill="1" applyBorder="1" applyAlignment="1">
      <alignment horizontal="center" vertical="center" textRotation="90" wrapText="1"/>
    </xf>
    <xf numFmtId="0" fontId="24" fillId="5" borderId="68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textRotation="90" wrapText="1"/>
    </xf>
    <xf numFmtId="0" fontId="24" fillId="5" borderId="37" xfId="4" applyFont="1" applyFill="1" applyBorder="1" applyAlignment="1">
      <alignment horizontal="center" vertical="center" textRotation="90" wrapText="1"/>
    </xf>
    <xf numFmtId="0" fontId="24" fillId="5" borderId="69" xfId="4" applyFont="1" applyFill="1" applyBorder="1" applyAlignment="1">
      <alignment horizontal="center" vertical="center" textRotation="90" wrapText="1"/>
    </xf>
    <xf numFmtId="0" fontId="5" fillId="5" borderId="35" xfId="4" applyFont="1" applyFill="1" applyBorder="1" applyAlignment="1">
      <alignment horizontal="center" vertical="center" wrapText="1"/>
    </xf>
    <xf numFmtId="0" fontId="24" fillId="5" borderId="35" xfId="4" applyFont="1" applyFill="1" applyBorder="1" applyAlignment="1">
      <alignment horizontal="center" vertical="center" wrapText="1"/>
    </xf>
    <xf numFmtId="0" fontId="24" fillId="5" borderId="1" xfId="4" applyFont="1" applyFill="1" applyBorder="1" applyAlignment="1">
      <alignment horizontal="center" vertical="center" wrapText="1"/>
    </xf>
    <xf numFmtId="0" fontId="24" fillId="5" borderId="23" xfId="4" applyFont="1" applyFill="1" applyBorder="1" applyAlignment="1">
      <alignment horizontal="center" vertical="center" wrapText="1"/>
    </xf>
    <xf numFmtId="0" fontId="24" fillId="5" borderId="25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left" vertical="top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62" fillId="2" borderId="11" xfId="4" applyFont="1" applyFill="1" applyBorder="1" applyAlignment="1">
      <alignment horizontal="center" vertical="center" wrapText="1"/>
    </xf>
    <xf numFmtId="0" fontId="62" fillId="2" borderId="12" xfId="4" applyFont="1" applyFill="1" applyBorder="1" applyAlignment="1">
      <alignment horizontal="center" vertical="center" wrapText="1"/>
    </xf>
    <xf numFmtId="0" fontId="62" fillId="2" borderId="13" xfId="4" applyFont="1" applyFill="1" applyBorder="1" applyAlignment="1">
      <alignment horizontal="center" vertical="center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13" fillId="5" borderId="74" xfId="4" applyFont="1" applyFill="1" applyBorder="1" applyAlignment="1">
      <alignment horizontal="center" vertical="center" textRotation="90" wrapText="1"/>
    </xf>
    <xf numFmtId="0" fontId="2" fillId="5" borderId="9" xfId="4" applyFill="1" applyBorder="1" applyAlignment="1">
      <alignment horizontal="center" vertical="center" textRotation="90" wrapText="1"/>
    </xf>
    <xf numFmtId="0" fontId="2" fillId="5" borderId="64" xfId="4" applyFill="1" applyBorder="1" applyAlignment="1">
      <alignment horizontal="center" vertical="center" textRotation="90" wrapText="1"/>
    </xf>
    <xf numFmtId="0" fontId="26" fillId="5" borderId="74" xfId="4" applyFont="1" applyFill="1" applyBorder="1" applyAlignment="1">
      <alignment horizontal="center" vertical="center" textRotation="90" wrapText="1"/>
    </xf>
    <xf numFmtId="0" fontId="27" fillId="5" borderId="9" xfId="4" applyFont="1" applyFill="1" applyBorder="1" applyAlignment="1">
      <alignment horizontal="center" vertical="center" textRotation="90" wrapText="1"/>
    </xf>
    <xf numFmtId="0" fontId="27" fillId="5" borderId="64" xfId="4" applyFont="1" applyFill="1" applyBorder="1" applyAlignment="1">
      <alignment horizontal="center" vertical="center" textRotation="90" wrapText="1"/>
    </xf>
    <xf numFmtId="0" fontId="4" fillId="5" borderId="58" xfId="4" applyFont="1" applyFill="1" applyBorder="1" applyAlignment="1">
      <alignment horizontal="center" vertical="center" wrapText="1"/>
    </xf>
    <xf numFmtId="0" fontId="18" fillId="5" borderId="35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5" xfId="4" applyFont="1" applyFill="1" applyBorder="1" applyAlignment="1">
      <alignment horizontal="center" vertical="center" wrapText="1"/>
    </xf>
    <xf numFmtId="0" fontId="61" fillId="0" borderId="0" xfId="4" applyFont="1" applyAlignment="1">
      <alignment horizontal="left" vertical="center"/>
    </xf>
    <xf numFmtId="0" fontId="4" fillId="5" borderId="76" xfId="4" applyFont="1" applyFill="1" applyBorder="1" applyAlignment="1">
      <alignment horizontal="center" vertical="center" textRotation="90" wrapText="1"/>
    </xf>
    <xf numFmtId="0" fontId="18" fillId="5" borderId="78" xfId="4" applyFont="1" applyFill="1" applyBorder="1" applyAlignment="1">
      <alignment horizontal="center" vertical="center" textRotation="90" wrapText="1"/>
    </xf>
    <xf numFmtId="0" fontId="18" fillId="5" borderId="80" xfId="4" applyFont="1" applyFill="1" applyBorder="1" applyAlignment="1">
      <alignment horizontal="center" vertical="center" textRotation="90" wrapText="1"/>
    </xf>
    <xf numFmtId="0" fontId="4" fillId="5" borderId="77" xfId="4" applyFont="1" applyFill="1" applyBorder="1" applyAlignment="1">
      <alignment horizontal="center" vertical="center" textRotation="90" wrapText="1"/>
    </xf>
    <xf numFmtId="0" fontId="18" fillId="5" borderId="79" xfId="4" applyFont="1" applyFill="1" applyBorder="1" applyAlignment="1">
      <alignment horizontal="center" vertical="center" textRotation="90" wrapText="1"/>
    </xf>
    <xf numFmtId="0" fontId="18" fillId="5" borderId="81" xfId="4" applyFont="1" applyFill="1" applyBorder="1" applyAlignment="1">
      <alignment horizontal="center" vertical="center" textRotation="90" wrapText="1"/>
    </xf>
    <xf numFmtId="0" fontId="51" fillId="5" borderId="30" xfId="4" applyFont="1" applyFill="1" applyBorder="1" applyAlignment="1">
      <alignment horizontal="center" vertical="center" textRotation="90" wrapText="1"/>
    </xf>
    <xf numFmtId="0" fontId="51" fillId="5" borderId="36" xfId="4" applyFont="1" applyFill="1" applyBorder="1" applyAlignment="1">
      <alignment horizontal="center" vertical="center" textRotation="90" wrapText="1"/>
    </xf>
    <xf numFmtId="0" fontId="51" fillId="5" borderId="38" xfId="4" applyFont="1" applyFill="1" applyBorder="1" applyAlignment="1">
      <alignment horizontal="center" vertical="center" textRotation="90" wrapText="1"/>
    </xf>
    <xf numFmtId="0" fontId="51" fillId="5" borderId="34" xfId="4" applyFont="1" applyFill="1" applyBorder="1" applyAlignment="1">
      <alignment horizontal="center" vertical="center" textRotation="90" wrapText="1"/>
    </xf>
    <xf numFmtId="0" fontId="51" fillId="5" borderId="37" xfId="4" applyFont="1" applyFill="1" applyBorder="1" applyAlignment="1">
      <alignment horizontal="center" vertical="center" textRotation="90" wrapText="1"/>
    </xf>
    <xf numFmtId="0" fontId="51" fillId="5" borderId="39" xfId="4" applyFont="1" applyFill="1" applyBorder="1" applyAlignment="1">
      <alignment horizontal="center" vertical="center" textRotation="90" wrapText="1"/>
    </xf>
    <xf numFmtId="0" fontId="53" fillId="5" borderId="34" xfId="4" applyFont="1" applyFill="1" applyBorder="1" applyAlignment="1">
      <alignment horizontal="center" vertical="center" textRotation="90" wrapText="1"/>
    </xf>
    <xf numFmtId="0" fontId="55" fillId="5" borderId="37" xfId="4" applyFont="1" applyFill="1" applyBorder="1" applyAlignment="1">
      <alignment horizontal="center" vertical="center" textRotation="90" wrapText="1"/>
    </xf>
    <xf numFmtId="0" fontId="55" fillId="5" borderId="39" xfId="4" applyFont="1" applyFill="1" applyBorder="1" applyAlignment="1">
      <alignment horizontal="center" vertical="center" textRotation="90" wrapText="1"/>
    </xf>
    <xf numFmtId="0" fontId="52" fillId="5" borderId="35" xfId="4" applyFont="1" applyFill="1" applyBorder="1" applyAlignment="1">
      <alignment horizontal="center" vertical="center" wrapText="1"/>
    </xf>
    <xf numFmtId="0" fontId="54" fillId="5" borderId="35" xfId="4" applyFont="1" applyFill="1" applyBorder="1" applyAlignment="1">
      <alignment horizontal="center" vertical="center" wrapText="1"/>
    </xf>
    <xf numFmtId="0" fontId="54" fillId="5" borderId="1" xfId="4" applyFont="1" applyFill="1" applyBorder="1" applyAlignment="1">
      <alignment horizontal="center" vertical="center" wrapText="1"/>
    </xf>
    <xf numFmtId="0" fontId="54" fillId="5" borderId="23" xfId="4" applyFont="1" applyFill="1" applyBorder="1" applyAlignment="1">
      <alignment horizontal="center" vertical="center" wrapText="1"/>
    </xf>
    <xf numFmtId="0" fontId="54" fillId="5" borderId="25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22" fillId="2" borderId="11" xfId="4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 vertical="center" wrapText="1"/>
    </xf>
    <xf numFmtId="0" fontId="22" fillId="2" borderId="13" xfId="4" applyFont="1" applyFill="1" applyBorder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 wrapText="1"/>
    </xf>
    <xf numFmtId="0" fontId="4" fillId="5" borderId="36" xfId="6" applyFont="1" applyFill="1" applyBorder="1" applyAlignment="1">
      <alignment horizontal="center" vertical="center" textRotation="90" wrapText="1"/>
    </xf>
    <xf numFmtId="0" fontId="4" fillId="5" borderId="38" xfId="6" applyFont="1" applyFill="1" applyBorder="1" applyAlignment="1">
      <alignment horizontal="center" vertical="center" textRotation="90" wrapText="1"/>
    </xf>
    <xf numFmtId="0" fontId="61" fillId="3" borderId="18" xfId="6" applyFont="1" applyFill="1" applyBorder="1" applyAlignment="1">
      <alignment horizontal="left" vertical="center"/>
    </xf>
    <xf numFmtId="0" fontId="26" fillId="5" borderId="34" xfId="4" applyFont="1" applyFill="1" applyBorder="1" applyAlignment="1">
      <alignment horizontal="right" vertical="center" textRotation="90" wrapText="1"/>
    </xf>
    <xf numFmtId="0" fontId="27" fillId="5" borderId="37" xfId="4" applyFont="1" applyFill="1" applyBorder="1" applyAlignment="1">
      <alignment horizontal="right" vertical="center" textRotation="90" wrapText="1"/>
    </xf>
    <xf numFmtId="0" fontId="27" fillId="5" borderId="39" xfId="4" applyFont="1" applyFill="1" applyBorder="1" applyAlignment="1">
      <alignment horizontal="right" vertical="center" textRotation="90" wrapText="1"/>
    </xf>
  </cellXfs>
  <cellStyles count="32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2 3" xfId="26" xr:uid="{033FAA8F-DF56-4101-90A4-4D70B8BD7026}"/>
    <cellStyle name="Millares 3" xfId="10" xr:uid="{273D8AE7-662D-49EC-BF6B-5BE72CC07F90}"/>
    <cellStyle name="Millares 3 2" xfId="19" xr:uid="{7EC60F2B-9C62-41C2-BF4A-1487782090C8}"/>
    <cellStyle name="Millares 3 2 2" xfId="29" xr:uid="{4EB9C0CB-DF16-43C2-B0A2-F97FBA689DF6}"/>
    <cellStyle name="Millares 3 3" xfId="27" xr:uid="{A913152A-24C5-4174-A513-7E4CEBA694E2}"/>
    <cellStyle name="Millares 4" xfId="12" xr:uid="{E289DED2-EF08-4056-9462-3D049E759C05}"/>
    <cellStyle name="Millares 4 2" xfId="28" xr:uid="{109E7AB0-4988-4240-BD0A-CC4C4941779E}"/>
    <cellStyle name="Millares 5" xfId="22" xr:uid="{BE52BD4D-7E01-4FFD-9C09-A66498D6E2EC}"/>
    <cellStyle name="Millares 5 2" xfId="30" xr:uid="{F624E591-8996-4B97-B0C9-98AE818A3CB6}"/>
    <cellStyle name="Millares 6" xfId="24" xr:uid="{DC57E8CB-0981-42BE-8C2E-965BDF55B52B}"/>
    <cellStyle name="Millares 6 2" xfId="31" xr:uid="{06AA37F3-6404-43DF-8ECC-910BDE1C3E2C}"/>
    <cellStyle name="Millares 7" xfId="25" xr:uid="{9865AC41-A9D3-49F2-9006-C31874D06FE8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14</xdr:col>
      <xdr:colOff>290305</xdr:colOff>
      <xdr:row>2</xdr:row>
      <xdr:rowOff>0</xdr:rowOff>
    </xdr:from>
    <xdr:to>
      <xdr:col>18</xdr:col>
      <xdr:colOff>183348</xdr:colOff>
      <xdr:row>2</xdr:row>
      <xdr:rowOff>212149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870" y="372717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S39"/>
  <sheetViews>
    <sheetView topLeftCell="A23" zoomScale="115" zoomScaleNormal="115" zoomScalePageLayoutView="85" workbookViewId="0">
      <selection activeCell="B26" sqref="B26:S38"/>
    </sheetView>
  </sheetViews>
  <sheetFormatPr baseColWidth="10" defaultColWidth="11.42578125" defaultRowHeight="12.75" x14ac:dyDescent="0.2"/>
  <cols>
    <col min="1" max="1" width="1.7109375" style="320" customWidth="1"/>
    <col min="2" max="19" width="4.7109375" style="320" customWidth="1"/>
    <col min="20" max="20" width="1.7109375" style="320" customWidth="1"/>
    <col min="21" max="16384" width="11.42578125" style="320"/>
  </cols>
  <sheetData>
    <row r="1" spans="2:19" ht="9.9499999999999993" customHeight="1" x14ac:dyDescent="0.2"/>
    <row r="2" spans="2:19" ht="20.100000000000001" customHeight="1" x14ac:dyDescent="0.2">
      <c r="B2" s="673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5"/>
    </row>
    <row r="3" spans="2:19" ht="20.100000000000001" customHeight="1" x14ac:dyDescent="0.2">
      <c r="B3" s="676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8"/>
    </row>
    <row r="4" spans="2:19" ht="20.100000000000001" customHeight="1" x14ac:dyDescent="0.2">
      <c r="B4" s="676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8"/>
    </row>
    <row r="5" spans="2:19" ht="20.100000000000001" customHeight="1" x14ac:dyDescent="0.2">
      <c r="B5" s="679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1"/>
    </row>
    <row r="6" spans="2:19" ht="20.100000000000001" customHeight="1" x14ac:dyDescent="0.2">
      <c r="B6" s="663" t="s">
        <v>1</v>
      </c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5"/>
    </row>
    <row r="7" spans="2:19" ht="20.100000000000001" customHeight="1" x14ac:dyDescent="0.2">
      <c r="B7" s="666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8"/>
    </row>
    <row r="8" spans="2:19" ht="20.100000000000001" customHeight="1" x14ac:dyDescent="0.2">
      <c r="B8" s="666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8"/>
    </row>
    <row r="9" spans="2:19" ht="20.100000000000001" customHeight="1" x14ac:dyDescent="0.2">
      <c r="B9" s="666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67"/>
      <c r="S9" s="668"/>
    </row>
    <row r="10" spans="2:19" ht="20.100000000000001" customHeight="1" x14ac:dyDescent="0.2">
      <c r="B10" s="666"/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667"/>
      <c r="P10" s="667"/>
      <c r="Q10" s="667"/>
      <c r="R10" s="667"/>
      <c r="S10" s="668"/>
    </row>
    <row r="11" spans="2:19" ht="20.100000000000001" customHeight="1" x14ac:dyDescent="0.2">
      <c r="B11" s="666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8"/>
    </row>
    <row r="12" spans="2:19" ht="20.100000000000001" customHeight="1" x14ac:dyDescent="0.2">
      <c r="B12" s="666"/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S12" s="668"/>
    </row>
    <row r="13" spans="2:19" ht="20.100000000000001" customHeight="1" x14ac:dyDescent="0.2">
      <c r="B13" s="666"/>
      <c r="C13" s="667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7"/>
      <c r="Q13" s="667"/>
      <c r="R13" s="667"/>
      <c r="S13" s="668"/>
    </row>
    <row r="14" spans="2:19" ht="20.100000000000001" customHeight="1" x14ac:dyDescent="0.2">
      <c r="B14" s="666"/>
      <c r="C14" s="667"/>
      <c r="D14" s="667"/>
      <c r="E14" s="667"/>
      <c r="F14" s="667"/>
      <c r="G14" s="667"/>
      <c r="H14" s="667"/>
      <c r="I14" s="667"/>
      <c r="J14" s="667"/>
      <c r="K14" s="667"/>
      <c r="L14" s="667"/>
      <c r="M14" s="667"/>
      <c r="N14" s="667"/>
      <c r="O14" s="667"/>
      <c r="P14" s="667"/>
      <c r="Q14" s="667"/>
      <c r="R14" s="667"/>
      <c r="S14" s="668"/>
    </row>
    <row r="15" spans="2:19" ht="20.100000000000001" customHeight="1" x14ac:dyDescent="0.2">
      <c r="B15" s="666"/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8"/>
    </row>
    <row r="16" spans="2:19" ht="20.100000000000001" customHeight="1" x14ac:dyDescent="0.2">
      <c r="B16" s="669" t="s">
        <v>855</v>
      </c>
      <c r="C16" s="670"/>
      <c r="D16" s="670"/>
      <c r="E16" s="670"/>
      <c r="F16" s="670"/>
      <c r="G16" s="670"/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1"/>
    </row>
    <row r="17" spans="2:19" ht="20.100000000000001" customHeight="1" x14ac:dyDescent="0.2">
      <c r="B17" s="672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670"/>
      <c r="Q17" s="670"/>
      <c r="R17" s="670"/>
      <c r="S17" s="671"/>
    </row>
    <row r="18" spans="2:19" ht="20.100000000000001" customHeight="1" x14ac:dyDescent="0.2">
      <c r="B18" s="672"/>
      <c r="C18" s="670"/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0"/>
      <c r="P18" s="670"/>
      <c r="Q18" s="670"/>
      <c r="R18" s="670"/>
      <c r="S18" s="671"/>
    </row>
    <row r="19" spans="2:19" ht="20.100000000000001" customHeight="1" x14ac:dyDescent="0.2">
      <c r="B19" s="672"/>
      <c r="C19" s="670"/>
      <c r="D19" s="670"/>
      <c r="E19" s="670"/>
      <c r="F19" s="670"/>
      <c r="G19" s="670"/>
      <c r="H19" s="670"/>
      <c r="I19" s="670"/>
      <c r="J19" s="670"/>
      <c r="K19" s="670"/>
      <c r="L19" s="670"/>
      <c r="M19" s="670"/>
      <c r="N19" s="670"/>
      <c r="O19" s="670"/>
      <c r="P19" s="670"/>
      <c r="Q19" s="670"/>
      <c r="R19" s="670"/>
      <c r="S19" s="671"/>
    </row>
    <row r="20" spans="2:19" ht="20.100000000000001" customHeight="1" x14ac:dyDescent="0.2">
      <c r="B20" s="672"/>
      <c r="C20" s="670"/>
      <c r="D20" s="670"/>
      <c r="E20" s="670"/>
      <c r="F20" s="670"/>
      <c r="G20" s="670"/>
      <c r="H20" s="670"/>
      <c r="I20" s="670"/>
      <c r="J20" s="670"/>
      <c r="K20" s="670"/>
      <c r="L20" s="670"/>
      <c r="M20" s="670"/>
      <c r="N20" s="670"/>
      <c r="O20" s="670"/>
      <c r="P20" s="670"/>
      <c r="Q20" s="670"/>
      <c r="R20" s="670"/>
      <c r="S20" s="671"/>
    </row>
    <row r="21" spans="2:19" ht="20.100000000000001" customHeight="1" x14ac:dyDescent="0.2">
      <c r="B21" s="672"/>
      <c r="C21" s="670"/>
      <c r="D21" s="670"/>
      <c r="E21" s="670"/>
      <c r="F21" s="670"/>
      <c r="G21" s="670"/>
      <c r="H21" s="670"/>
      <c r="I21" s="670"/>
      <c r="J21" s="670"/>
      <c r="K21" s="670"/>
      <c r="L21" s="670"/>
      <c r="M21" s="670"/>
      <c r="N21" s="670"/>
      <c r="O21" s="670"/>
      <c r="P21" s="670"/>
      <c r="Q21" s="670"/>
      <c r="R21" s="670"/>
      <c r="S21" s="671"/>
    </row>
    <row r="22" spans="2:19" ht="20.100000000000001" customHeight="1" x14ac:dyDescent="0.2">
      <c r="B22" s="672"/>
      <c r="C22" s="670"/>
      <c r="D22" s="670"/>
      <c r="E22" s="670"/>
      <c r="F22" s="670"/>
      <c r="G22" s="670"/>
      <c r="H22" s="670"/>
      <c r="I22" s="670"/>
      <c r="J22" s="670"/>
      <c r="K22" s="670"/>
      <c r="L22" s="670"/>
      <c r="M22" s="670"/>
      <c r="N22" s="670"/>
      <c r="O22" s="670"/>
      <c r="P22" s="670"/>
      <c r="Q22" s="670"/>
      <c r="R22" s="670"/>
      <c r="S22" s="671"/>
    </row>
    <row r="23" spans="2:19" ht="20.100000000000001" customHeight="1" x14ac:dyDescent="0.2">
      <c r="B23" s="672"/>
      <c r="C23" s="670"/>
      <c r="D23" s="670"/>
      <c r="E23" s="670"/>
      <c r="F23" s="670"/>
      <c r="G23" s="670"/>
      <c r="H23" s="670"/>
      <c r="I23" s="670"/>
      <c r="J23" s="670"/>
      <c r="K23" s="670"/>
      <c r="L23" s="670"/>
      <c r="M23" s="670"/>
      <c r="N23" s="670"/>
      <c r="O23" s="670"/>
      <c r="P23" s="670"/>
      <c r="Q23" s="670"/>
      <c r="R23" s="670"/>
      <c r="S23" s="671"/>
    </row>
    <row r="24" spans="2:19" ht="20.100000000000001" customHeight="1" x14ac:dyDescent="0.2">
      <c r="B24" s="672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  <c r="O24" s="670"/>
      <c r="P24" s="670"/>
      <c r="Q24" s="670"/>
      <c r="R24" s="670"/>
      <c r="S24" s="671"/>
    </row>
    <row r="25" spans="2:19" ht="20.100000000000001" customHeight="1" x14ac:dyDescent="0.2">
      <c r="B25" s="672"/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N25" s="670"/>
      <c r="O25" s="670"/>
      <c r="P25" s="670"/>
      <c r="Q25" s="670"/>
      <c r="R25" s="670"/>
      <c r="S25" s="671"/>
    </row>
    <row r="26" spans="2:19" ht="20.100000000000001" customHeight="1" x14ac:dyDescent="0.2">
      <c r="B26" s="657" t="s">
        <v>854</v>
      </c>
      <c r="C26" s="658"/>
      <c r="D26" s="658"/>
      <c r="E26" s="658"/>
      <c r="F26" s="658"/>
      <c r="G26" s="658"/>
      <c r="H26" s="658"/>
      <c r="I26" s="658"/>
      <c r="J26" s="658"/>
      <c r="K26" s="658"/>
      <c r="L26" s="658"/>
      <c r="M26" s="658"/>
      <c r="N26" s="658"/>
      <c r="O26" s="658"/>
      <c r="P26" s="658"/>
      <c r="Q26" s="658"/>
      <c r="R26" s="658"/>
      <c r="S26" s="659"/>
    </row>
    <row r="27" spans="2:19" ht="20.100000000000001" customHeight="1" x14ac:dyDescent="0.2">
      <c r="B27" s="657"/>
      <c r="C27" s="658"/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9"/>
    </row>
    <row r="28" spans="2:19" ht="20.100000000000001" customHeight="1" x14ac:dyDescent="0.2">
      <c r="B28" s="657"/>
      <c r="C28" s="658"/>
      <c r="D28" s="658"/>
      <c r="E28" s="658"/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8"/>
      <c r="S28" s="659"/>
    </row>
    <row r="29" spans="2:19" ht="20.100000000000001" customHeight="1" x14ac:dyDescent="0.2">
      <c r="B29" s="657"/>
      <c r="C29" s="658"/>
      <c r="D29" s="658"/>
      <c r="E29" s="658"/>
      <c r="F29" s="658"/>
      <c r="G29" s="658"/>
      <c r="H29" s="658"/>
      <c r="I29" s="658"/>
      <c r="J29" s="658"/>
      <c r="K29" s="658"/>
      <c r="L29" s="658"/>
      <c r="M29" s="658"/>
      <c r="N29" s="658"/>
      <c r="O29" s="658"/>
      <c r="P29" s="658"/>
      <c r="Q29" s="658"/>
      <c r="R29" s="658"/>
      <c r="S29" s="659"/>
    </row>
    <row r="30" spans="2:19" ht="20.100000000000001" customHeight="1" x14ac:dyDescent="0.2">
      <c r="B30" s="657"/>
      <c r="C30" s="658"/>
      <c r="D30" s="658"/>
      <c r="E30" s="658"/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8"/>
      <c r="Q30" s="658"/>
      <c r="R30" s="658"/>
      <c r="S30" s="659"/>
    </row>
    <row r="31" spans="2:19" ht="20.100000000000001" customHeight="1" x14ac:dyDescent="0.2">
      <c r="B31" s="657"/>
      <c r="C31" s="658"/>
      <c r="D31" s="658"/>
      <c r="E31" s="658"/>
      <c r="F31" s="658"/>
      <c r="G31" s="658"/>
      <c r="H31" s="658"/>
      <c r="I31" s="658"/>
      <c r="J31" s="658"/>
      <c r="K31" s="658"/>
      <c r="L31" s="658"/>
      <c r="M31" s="658"/>
      <c r="N31" s="658"/>
      <c r="O31" s="658"/>
      <c r="P31" s="658"/>
      <c r="Q31" s="658"/>
      <c r="R31" s="658"/>
      <c r="S31" s="659"/>
    </row>
    <row r="32" spans="2:19" ht="20.100000000000001" customHeight="1" x14ac:dyDescent="0.2">
      <c r="B32" s="657"/>
      <c r="C32" s="658"/>
      <c r="D32" s="658"/>
      <c r="E32" s="658"/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9"/>
    </row>
    <row r="33" spans="2:19" ht="20.100000000000001" customHeight="1" x14ac:dyDescent="0.2">
      <c r="B33" s="657"/>
      <c r="C33" s="658"/>
      <c r="D33" s="658"/>
      <c r="E33" s="658"/>
      <c r="F33" s="658"/>
      <c r="G33" s="658"/>
      <c r="H33" s="658"/>
      <c r="I33" s="658"/>
      <c r="J33" s="658"/>
      <c r="K33" s="658"/>
      <c r="L33" s="658"/>
      <c r="M33" s="658"/>
      <c r="N33" s="658"/>
      <c r="O33" s="658"/>
      <c r="P33" s="658"/>
      <c r="Q33" s="658"/>
      <c r="R33" s="658"/>
      <c r="S33" s="659"/>
    </row>
    <row r="34" spans="2:19" ht="20.100000000000001" customHeight="1" x14ac:dyDescent="0.2">
      <c r="B34" s="657"/>
      <c r="C34" s="658"/>
      <c r="D34" s="658"/>
      <c r="E34" s="658"/>
      <c r="F34" s="658"/>
      <c r="G34" s="658"/>
      <c r="H34" s="658"/>
      <c r="I34" s="658"/>
      <c r="J34" s="658"/>
      <c r="K34" s="658"/>
      <c r="L34" s="658"/>
      <c r="M34" s="658"/>
      <c r="N34" s="658"/>
      <c r="O34" s="658"/>
      <c r="P34" s="658"/>
      <c r="Q34" s="658"/>
      <c r="R34" s="658"/>
      <c r="S34" s="659"/>
    </row>
    <row r="35" spans="2:19" ht="20.100000000000001" customHeight="1" x14ac:dyDescent="0.2">
      <c r="B35" s="657"/>
      <c r="C35" s="658"/>
      <c r="D35" s="658"/>
      <c r="E35" s="658"/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9"/>
    </row>
    <row r="36" spans="2:19" ht="20.100000000000001" customHeight="1" x14ac:dyDescent="0.2">
      <c r="B36" s="657"/>
      <c r="C36" s="658"/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658"/>
      <c r="Q36" s="658"/>
      <c r="R36" s="658"/>
      <c r="S36" s="659"/>
    </row>
    <row r="37" spans="2:19" ht="20.100000000000001" customHeight="1" x14ac:dyDescent="0.2">
      <c r="B37" s="657"/>
      <c r="C37" s="658"/>
      <c r="D37" s="658"/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58"/>
      <c r="P37" s="658"/>
      <c r="Q37" s="658"/>
      <c r="R37" s="658"/>
      <c r="S37" s="659"/>
    </row>
    <row r="38" spans="2:19" ht="20.100000000000001" customHeight="1" x14ac:dyDescent="0.2">
      <c r="B38" s="660"/>
      <c r="C38" s="661"/>
      <c r="D38" s="661"/>
      <c r="E38" s="661"/>
      <c r="F38" s="661"/>
      <c r="G38" s="661"/>
      <c r="H38" s="661"/>
      <c r="I38" s="661"/>
      <c r="J38" s="661"/>
      <c r="K38" s="661"/>
      <c r="L38" s="661"/>
      <c r="M38" s="661"/>
      <c r="N38" s="661"/>
      <c r="O38" s="661"/>
      <c r="P38" s="661"/>
      <c r="Q38" s="661"/>
      <c r="R38" s="661"/>
      <c r="S38" s="662"/>
    </row>
    <row r="39" spans="2:19" ht="9.9499999999999993" customHeight="1" x14ac:dyDescent="0.2"/>
  </sheetData>
  <sheetProtection algorithmName="SHA-512" hashValue="Z6TozVivTxO8mRoArodP4IRmBsiCnYSmBNA5wUzUl9UcSn1HURiyUNRbxuF2URI2oLwzFPUPCt+rdx8WRhrlcg==" saltValue="YRaUfrWlRfdqeUjiZy8wbA==" spinCount="100000" sheet="1" objects="1" scenarios="1"/>
  <mergeCells count="4">
    <mergeCell ref="B26:S38"/>
    <mergeCell ref="B6:S15"/>
    <mergeCell ref="B16:S25"/>
    <mergeCell ref="B2:S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 codeName="Hoja10">
    <pageSetUpPr fitToPage="1"/>
  </sheetPr>
  <dimension ref="A1:N24"/>
  <sheetViews>
    <sheetView showGridLines="0" view="pageBreakPreview" zoomScale="110" zoomScaleNormal="100" zoomScaleSheetLayoutView="110" workbookViewId="0">
      <selection activeCell="B6" sqref="B6"/>
    </sheetView>
  </sheetViews>
  <sheetFormatPr baseColWidth="10" defaultColWidth="11.42578125" defaultRowHeight="15.75" x14ac:dyDescent="0.25"/>
  <cols>
    <col min="1" max="1" width="8.42578125" style="126" customWidth="1"/>
    <col min="2" max="2" width="75.7109375" style="126" customWidth="1"/>
    <col min="3" max="3" width="7.7109375" style="126" customWidth="1"/>
    <col min="4" max="5" width="24.7109375" style="126" customWidth="1"/>
    <col min="6" max="6" width="8.5703125" style="126" customWidth="1"/>
    <col min="7" max="7" width="17.28515625" style="126" bestFit="1" customWidth="1"/>
    <col min="8" max="8" width="11.42578125" style="126"/>
    <col min="9" max="9" width="47.85546875" style="126" bestFit="1" customWidth="1"/>
    <col min="10" max="10" width="11.42578125" style="126"/>
    <col min="11" max="11" width="6.5703125" style="126" bestFit="1" customWidth="1"/>
    <col min="12" max="16384" width="11.42578125" style="126"/>
  </cols>
  <sheetData>
    <row r="1" spans="1:11" s="8" customFormat="1" ht="105.75" customHeight="1" x14ac:dyDescent="0.25">
      <c r="A1" s="793" t="str">
        <f>'C 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94"/>
      <c r="C1" s="794"/>
      <c r="D1" s="794"/>
      <c r="E1" s="795"/>
    </row>
    <row r="2" spans="1:11" s="8" customFormat="1" ht="21" customHeight="1" x14ac:dyDescent="0.25"/>
    <row r="3" spans="1:11" s="8" customFormat="1" ht="27" customHeight="1" x14ac:dyDescent="0.25">
      <c r="A3" s="796" t="s">
        <v>427</v>
      </c>
      <c r="B3" s="797"/>
      <c r="C3" s="797"/>
      <c r="D3" s="797"/>
      <c r="E3" s="798"/>
      <c r="F3" s="116"/>
      <c r="G3" s="116"/>
    </row>
    <row r="4" spans="1:11" s="8" customFormat="1" x14ac:dyDescent="0.25"/>
    <row r="5" spans="1:11" s="8" customFormat="1" ht="18.75" x14ac:dyDescent="0.25">
      <c r="A5" s="117"/>
      <c r="B5" s="799" t="s">
        <v>27</v>
      </c>
      <c r="C5" s="799"/>
      <c r="D5" s="799"/>
      <c r="E5" s="118"/>
    </row>
    <row r="6" spans="1:11" s="8" customFormat="1" ht="27.75" customHeight="1" thickBot="1" x14ac:dyDescent="0.3"/>
    <row r="7" spans="1:11" s="9" customFormat="1" ht="27" customHeight="1" thickBot="1" x14ac:dyDescent="0.3">
      <c r="A7" s="800" t="s">
        <v>28</v>
      </c>
      <c r="B7" s="801"/>
      <c r="C7" s="802"/>
      <c r="D7" s="806" t="s">
        <v>20</v>
      </c>
      <c r="E7" s="807"/>
    </row>
    <row r="8" spans="1:11" s="9" customFormat="1" ht="27" customHeight="1" thickBot="1" x14ac:dyDescent="0.3">
      <c r="A8" s="803"/>
      <c r="B8" s="804"/>
      <c r="C8" s="805"/>
      <c r="D8" s="312" t="s">
        <v>21</v>
      </c>
      <c r="E8" s="10" t="s">
        <v>22</v>
      </c>
    </row>
    <row r="9" spans="1:11" s="9" customFormat="1" ht="9.9499999999999993" customHeight="1" thickBot="1" x14ac:dyDescent="0.3">
      <c r="A9" s="119"/>
      <c r="B9" s="120"/>
      <c r="C9" s="120"/>
      <c r="D9" s="11"/>
      <c r="E9" s="121"/>
    </row>
    <row r="10" spans="1:11" ht="20.100000000000001" customHeight="1" x14ac:dyDescent="0.25">
      <c r="A10" s="507" t="s">
        <v>453</v>
      </c>
      <c r="B10" s="808" t="str">
        <f>INDICE!C13</f>
        <v>C.2.1 Provisiones principales LAT DT ET Mendoza Norte - ET Las Heras</v>
      </c>
      <c r="C10" s="809"/>
      <c r="D10" s="122">
        <f>+'C 2.1'!H44</f>
        <v>0</v>
      </c>
      <c r="E10" s="123">
        <f>'C 2.1'!I44</f>
        <v>0</v>
      </c>
      <c r="F10" s="124"/>
      <c r="G10" s="125"/>
    </row>
    <row r="11" spans="1:11" ht="20.100000000000001" customHeight="1" x14ac:dyDescent="0.25">
      <c r="A11" s="508" t="s">
        <v>454</v>
      </c>
      <c r="B11" s="810" t="str">
        <f>INDICE!C14</f>
        <v>C.2.2 Obras Civiles LAT DT ET Mendoza Norte - ET Las Heras</v>
      </c>
      <c r="C11" s="811"/>
      <c r="D11" s="127">
        <f>+'C 2.2'!H35</f>
        <v>0</v>
      </c>
      <c r="E11" s="128">
        <f>+'C 2.2'!I35</f>
        <v>0</v>
      </c>
      <c r="F11" s="124"/>
      <c r="G11" s="9"/>
      <c r="J11" s="129"/>
      <c r="K11" s="129"/>
    </row>
    <row r="12" spans="1:11" ht="20.100000000000001" customHeight="1" x14ac:dyDescent="0.25">
      <c r="A12" s="508" t="s">
        <v>455</v>
      </c>
      <c r="B12" s="810" t="str">
        <f>INDICE!C15</f>
        <v>C.2.3 Montajes LAT DT ET Mendoza Norte - ET Las Heras</v>
      </c>
      <c r="C12" s="811"/>
      <c r="D12" s="127">
        <f>+'C 2.3'!H35</f>
        <v>0</v>
      </c>
      <c r="E12" s="128">
        <f>+'C 2.3'!I36</f>
        <v>0</v>
      </c>
      <c r="F12" s="124"/>
      <c r="G12" s="9"/>
      <c r="J12" s="129"/>
      <c r="K12" s="129"/>
    </row>
    <row r="13" spans="1:11" ht="20.100000000000001" customHeight="1" thickBot="1" x14ac:dyDescent="0.3">
      <c r="A13" s="509" t="s">
        <v>456</v>
      </c>
      <c r="B13" s="812" t="str">
        <f>INDICE!C16</f>
        <v>C.2.4 Respuestos LAT DT ET Mendoza Norte - ET Las Heras</v>
      </c>
      <c r="C13" s="813"/>
      <c r="D13" s="130">
        <f>+'C 2.4'!H33</f>
        <v>0</v>
      </c>
      <c r="E13" s="131">
        <f>+'C 2.4'!I33</f>
        <v>0</v>
      </c>
      <c r="F13" s="124"/>
      <c r="G13" s="9"/>
      <c r="J13" s="129"/>
      <c r="K13" s="129"/>
    </row>
    <row r="14" spans="1:11" ht="24" customHeight="1" thickBot="1" x14ac:dyDescent="0.3">
      <c r="A14" s="814" t="s">
        <v>658</v>
      </c>
      <c r="B14" s="815"/>
      <c r="C14" s="816"/>
      <c r="D14" s="132">
        <f>SUM(D10:D13)</f>
        <v>0</v>
      </c>
      <c r="E14" s="133">
        <f>SUM(E10:E13)</f>
        <v>0</v>
      </c>
      <c r="F14" s="134"/>
      <c r="G14" s="9"/>
      <c r="J14" s="129"/>
      <c r="K14" s="129"/>
    </row>
    <row r="15" spans="1:11" ht="19.5" customHeight="1" x14ac:dyDescent="0.25">
      <c r="A15" s="73"/>
      <c r="B15" s="193"/>
      <c r="C15" s="193"/>
      <c r="D15" s="194"/>
      <c r="E15" s="195"/>
      <c r="F15" s="124"/>
      <c r="G15" s="9"/>
      <c r="J15" s="129"/>
      <c r="K15" s="129"/>
    </row>
    <row r="16" spans="1:11" ht="19.5" customHeight="1" x14ac:dyDescent="0.25">
      <c r="B16" s="196"/>
      <c r="C16" s="196"/>
      <c r="D16" s="197"/>
      <c r="E16" s="198"/>
      <c r="F16" s="124"/>
      <c r="G16" s="9"/>
      <c r="J16" s="129"/>
      <c r="K16" s="129"/>
    </row>
    <row r="17" spans="2:14" ht="19.5" customHeight="1" x14ac:dyDescent="0.25">
      <c r="B17" s="196"/>
      <c r="C17" s="196"/>
      <c r="D17" s="197"/>
      <c r="E17" s="198"/>
      <c r="F17" s="124"/>
      <c r="G17" s="9"/>
      <c r="J17" s="129"/>
      <c r="K17" s="129"/>
    </row>
    <row r="18" spans="2:14" ht="19.5" customHeight="1" x14ac:dyDescent="0.25">
      <c r="B18" s="196"/>
      <c r="C18" s="196"/>
      <c r="D18" s="197"/>
      <c r="E18" s="198"/>
      <c r="F18" s="124"/>
      <c r="G18" s="9"/>
      <c r="J18" s="129"/>
      <c r="K18" s="129"/>
    </row>
    <row r="19" spans="2:14" ht="19.5" customHeight="1" x14ac:dyDescent="0.25">
      <c r="B19" s="196"/>
      <c r="C19" s="196"/>
      <c r="D19" s="197"/>
      <c r="E19" s="198"/>
      <c r="F19" s="124"/>
      <c r="G19" s="9"/>
      <c r="J19" s="129"/>
      <c r="K19" s="129"/>
    </row>
    <row r="20" spans="2:14" x14ac:dyDescent="0.25">
      <c r="D20" s="199"/>
      <c r="G20" s="9"/>
      <c r="J20" s="129"/>
      <c r="K20" s="129"/>
    </row>
    <row r="21" spans="2:14" x14ac:dyDescent="0.25">
      <c r="J21" s="129"/>
      <c r="K21" s="129"/>
    </row>
    <row r="22" spans="2:14" x14ac:dyDescent="0.25">
      <c r="B22" s="605" t="s">
        <v>25</v>
      </c>
      <c r="C22" s="196"/>
      <c r="D22" s="733" t="s">
        <v>25</v>
      </c>
      <c r="E22" s="733"/>
      <c r="J22" s="129"/>
      <c r="K22" s="129"/>
      <c r="N22" s="135"/>
    </row>
    <row r="23" spans="2:14" x14ac:dyDescent="0.25">
      <c r="B23" s="606" t="s">
        <v>820</v>
      </c>
      <c r="C23" s="196"/>
      <c r="D23" s="734" t="s">
        <v>26</v>
      </c>
      <c r="E23" s="734"/>
      <c r="J23" s="129"/>
      <c r="K23" s="129"/>
    </row>
    <row r="24" spans="2:14" x14ac:dyDescent="0.25">
      <c r="J24" s="129"/>
      <c r="K24" s="129"/>
    </row>
  </sheetData>
  <sheetProtection algorithmName="SHA-512" hashValue="iealkYxEGU13kQz/c4NMk8ywNoulYRlhi7q2ZikvQoPnmS2bLoJ/Sa4CQjTSLiR/aewf54sSlSRP/TcdD1u8Gg==" saltValue="cJnLRTXRKpI1HM+JL54Djg==" spinCount="100000" sheet="1" objects="1" scenarios="1"/>
  <protectedRanges>
    <protectedRange sqref="D21:E21" name="Rango1"/>
  </protectedRanges>
  <mergeCells count="12">
    <mergeCell ref="D23:E23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  <mergeCell ref="D22:E22"/>
  </mergeCells>
  <printOptions horizontalCentered="1"/>
  <pageMargins left="0.39370078740157483" right="0.39370078740157483" top="1.1811023622047245" bottom="0.39370078740157483" header="0.39370078740157483" footer="0.39370078740157483"/>
  <pageSetup paperSize="9" scale="91" orientation="landscape" r:id="rId1"/>
  <headerFooter alignWithMargins="0"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 codeName="Hoja11">
    <pageSetUpPr fitToPage="1"/>
  </sheetPr>
  <dimension ref="A1:R51"/>
  <sheetViews>
    <sheetView showGridLines="0" view="pageBreakPreview" topLeftCell="A12" zoomScaleNormal="80" zoomScaleSheetLayoutView="100" zoomScalePageLayoutView="55" workbookViewId="0">
      <selection activeCell="D33" sqref="D33"/>
    </sheetView>
  </sheetViews>
  <sheetFormatPr baseColWidth="10" defaultColWidth="11.42578125" defaultRowHeight="15" x14ac:dyDescent="0.25"/>
  <cols>
    <col min="1" max="1" width="5.5703125" style="13" customWidth="1"/>
    <col min="2" max="2" width="7.7109375" style="13" customWidth="1"/>
    <col min="3" max="3" width="80.28515625" style="12" bestFit="1" customWidth="1"/>
    <col min="4" max="4" width="8.140625" style="13" customWidth="1"/>
    <col min="5" max="5" width="9.5703125" style="13" customWidth="1"/>
    <col min="6" max="6" width="15.85546875" style="12" bestFit="1" customWidth="1"/>
    <col min="7" max="7" width="17.7109375" style="12" bestFit="1" customWidth="1"/>
    <col min="8" max="8" width="18" style="12" customWidth="1"/>
    <col min="9" max="9" width="22.28515625" style="12" customWidth="1"/>
    <col min="10" max="10" width="12" customWidth="1"/>
    <col min="11" max="11" width="18.42578125" customWidth="1"/>
    <col min="12" max="12" width="14.7109375" customWidth="1"/>
    <col min="13" max="14" width="17.140625" style="12" customWidth="1"/>
    <col min="15" max="15" width="15.7109375" style="12" customWidth="1"/>
    <col min="16" max="16" width="13.5703125" style="12" customWidth="1"/>
    <col min="17" max="17" width="14.7109375" style="12" bestFit="1" customWidth="1"/>
    <col min="18" max="19" width="15.7109375" style="12" bestFit="1" customWidth="1"/>
    <col min="20" max="20" width="12.28515625" style="12" bestFit="1" customWidth="1"/>
    <col min="21" max="16384" width="11.42578125" style="12"/>
  </cols>
  <sheetData>
    <row r="1" spans="1:18" s="8" customFormat="1" ht="96" customHeight="1" x14ac:dyDescent="0.25">
      <c r="A1" s="817" t="str">
        <f>'C 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18"/>
      <c r="C1" s="818"/>
      <c r="D1" s="818"/>
      <c r="E1" s="818"/>
      <c r="F1" s="818"/>
      <c r="G1" s="818"/>
      <c r="H1" s="818"/>
      <c r="I1" s="819"/>
      <c r="J1"/>
      <c r="K1"/>
      <c r="L1"/>
    </row>
    <row r="2" spans="1:18" s="1" customFormat="1" ht="12" customHeight="1" x14ac:dyDescent="0.25">
      <c r="A2" s="136"/>
      <c r="B2" s="136"/>
      <c r="J2"/>
      <c r="K2"/>
      <c r="L2"/>
    </row>
    <row r="3" spans="1:18" s="8" customFormat="1" ht="23.25" customHeight="1" x14ac:dyDescent="0.25">
      <c r="A3" s="817" t="s">
        <v>406</v>
      </c>
      <c r="B3" s="818"/>
      <c r="C3" s="818"/>
      <c r="D3" s="818"/>
      <c r="E3" s="818"/>
      <c r="F3" s="818"/>
      <c r="G3" s="818"/>
      <c r="H3" s="818"/>
      <c r="I3" s="819"/>
      <c r="J3"/>
      <c r="K3"/>
      <c r="L3"/>
    </row>
    <row r="4" spans="1:18" s="1" customFormat="1" ht="9" customHeight="1" thickBot="1" x14ac:dyDescent="0.3">
      <c r="A4" s="136"/>
      <c r="B4" s="136"/>
      <c r="J4"/>
      <c r="K4"/>
      <c r="L4"/>
    </row>
    <row r="5" spans="1:18" ht="15" customHeight="1" x14ac:dyDescent="0.25">
      <c r="A5" s="820" t="s">
        <v>29</v>
      </c>
      <c r="B5" s="823" t="s">
        <v>457</v>
      </c>
      <c r="C5" s="390"/>
      <c r="D5" s="823" t="s">
        <v>268</v>
      </c>
      <c r="E5" s="823" t="s">
        <v>269</v>
      </c>
      <c r="F5" s="826" t="s">
        <v>33</v>
      </c>
      <c r="G5" s="827"/>
      <c r="H5" s="826" t="s">
        <v>458</v>
      </c>
      <c r="I5" s="829"/>
    </row>
    <row r="6" spans="1:18" ht="18" customHeight="1" x14ac:dyDescent="0.25">
      <c r="A6" s="821"/>
      <c r="B6" s="824"/>
      <c r="C6" s="391" t="s">
        <v>35</v>
      </c>
      <c r="D6" s="824"/>
      <c r="E6" s="824"/>
      <c r="F6" s="828"/>
      <c r="G6" s="828"/>
      <c r="H6" s="828"/>
      <c r="I6" s="830"/>
    </row>
    <row r="7" spans="1:18" ht="30" customHeight="1" x14ac:dyDescent="0.25">
      <c r="A7" s="822"/>
      <c r="B7" s="825"/>
      <c r="C7" s="392"/>
      <c r="D7" s="825"/>
      <c r="E7" s="825"/>
      <c r="F7" s="137" t="s">
        <v>21</v>
      </c>
      <c r="G7" s="137" t="s">
        <v>22</v>
      </c>
      <c r="H7" s="137" t="s">
        <v>21</v>
      </c>
      <c r="I7" s="137" t="s">
        <v>22</v>
      </c>
    </row>
    <row r="8" spans="1:18" ht="18.75" customHeight="1" x14ac:dyDescent="0.25">
      <c r="A8" s="393">
        <v>1</v>
      </c>
      <c r="B8" s="394"/>
      <c r="C8" s="165" t="s">
        <v>553</v>
      </c>
      <c r="D8" s="256" t="s">
        <v>40</v>
      </c>
      <c r="E8" s="256">
        <v>1</v>
      </c>
      <c r="F8" s="389"/>
      <c r="G8" s="257"/>
      <c r="H8" s="395">
        <f>F8*E8</f>
        <v>0</v>
      </c>
      <c r="I8" s="396">
        <f>E8*G8</f>
        <v>0</v>
      </c>
      <c r="Q8" s="397"/>
      <c r="R8" s="398"/>
    </row>
    <row r="9" spans="1:18" ht="15" customHeight="1" x14ac:dyDescent="0.25">
      <c r="A9" s="147">
        <v>2</v>
      </c>
      <c r="B9" s="148"/>
      <c r="C9" s="258" t="s">
        <v>459</v>
      </c>
      <c r="D9" s="256"/>
      <c r="E9" s="256"/>
      <c r="F9" s="389"/>
      <c r="G9" s="257"/>
      <c r="H9" s="399">
        <f>SUM(H10:H17)</f>
        <v>0</v>
      </c>
      <c r="I9" s="396">
        <f>SUM(I10:I17)</f>
        <v>0</v>
      </c>
      <c r="Q9" s="397"/>
      <c r="R9" s="398"/>
    </row>
    <row r="10" spans="1:18" x14ac:dyDescent="0.25">
      <c r="A10" s="400"/>
      <c r="B10" s="148" t="s">
        <v>38</v>
      </c>
      <c r="C10" s="401" t="s">
        <v>460</v>
      </c>
      <c r="D10" s="256" t="s">
        <v>40</v>
      </c>
      <c r="E10" s="256">
        <v>30</v>
      </c>
      <c r="F10" s="389"/>
      <c r="G10" s="257"/>
      <c r="H10" s="159">
        <f t="shared" ref="H10:H17" si="0">F10*E10</f>
        <v>0</v>
      </c>
      <c r="I10" s="160">
        <f t="shared" ref="I10:I17" si="1">E10*G10</f>
        <v>0</v>
      </c>
      <c r="Q10" s="397"/>
      <c r="R10" s="398"/>
    </row>
    <row r="11" spans="1:18" x14ac:dyDescent="0.25">
      <c r="A11" s="400"/>
      <c r="B11" s="174" t="s">
        <v>41</v>
      </c>
      <c r="C11" s="401" t="s">
        <v>461</v>
      </c>
      <c r="D11" s="256" t="s">
        <v>40</v>
      </c>
      <c r="E11" s="256">
        <v>12</v>
      </c>
      <c r="F11" s="389"/>
      <c r="G11" s="257"/>
      <c r="H11" s="159">
        <f t="shared" si="0"/>
        <v>0</v>
      </c>
      <c r="I11" s="160">
        <f t="shared" si="1"/>
        <v>0</v>
      </c>
      <c r="Q11" s="397"/>
      <c r="R11" s="398"/>
    </row>
    <row r="12" spans="1:18" x14ac:dyDescent="0.25">
      <c r="A12" s="400"/>
      <c r="B12" s="148" t="s">
        <v>43</v>
      </c>
      <c r="C12" s="401" t="s">
        <v>462</v>
      </c>
      <c r="D12" s="256" t="s">
        <v>40</v>
      </c>
      <c r="E12" s="256">
        <v>6</v>
      </c>
      <c r="F12" s="389"/>
      <c r="G12" s="257"/>
      <c r="H12" s="159">
        <f t="shared" si="0"/>
        <v>0</v>
      </c>
      <c r="I12" s="160">
        <f t="shared" si="1"/>
        <v>0</v>
      </c>
      <c r="Q12" s="397"/>
      <c r="R12" s="398"/>
    </row>
    <row r="13" spans="1:18" x14ac:dyDescent="0.25">
      <c r="A13" s="400"/>
      <c r="B13" s="174" t="s">
        <v>45</v>
      </c>
      <c r="C13" s="402" t="s">
        <v>463</v>
      </c>
      <c r="D13" s="256" t="s">
        <v>40</v>
      </c>
      <c r="E13" s="256">
        <v>1</v>
      </c>
      <c r="F13" s="389"/>
      <c r="G13" s="257"/>
      <c r="H13" s="159">
        <f t="shared" si="0"/>
        <v>0</v>
      </c>
      <c r="I13" s="160">
        <f t="shared" si="1"/>
        <v>0</v>
      </c>
      <c r="Q13" s="397"/>
      <c r="R13" s="398"/>
    </row>
    <row r="14" spans="1:18" x14ac:dyDescent="0.25">
      <c r="A14" s="400"/>
      <c r="B14" s="148" t="s">
        <v>47</v>
      </c>
      <c r="C14" s="402" t="s">
        <v>464</v>
      </c>
      <c r="D14" s="256" t="s">
        <v>40</v>
      </c>
      <c r="E14" s="256">
        <v>9</v>
      </c>
      <c r="F14" s="389"/>
      <c r="G14" s="257"/>
      <c r="H14" s="159">
        <f t="shared" si="0"/>
        <v>0</v>
      </c>
      <c r="I14" s="160">
        <f t="shared" si="1"/>
        <v>0</v>
      </c>
      <c r="Q14" s="397"/>
      <c r="R14" s="398"/>
    </row>
    <row r="15" spans="1:18" x14ac:dyDescent="0.25">
      <c r="A15" s="400"/>
      <c r="B15" s="174" t="s">
        <v>49</v>
      </c>
      <c r="C15" s="402" t="s">
        <v>465</v>
      </c>
      <c r="D15" s="256" t="s">
        <v>40</v>
      </c>
      <c r="E15" s="256">
        <v>5</v>
      </c>
      <c r="F15" s="389"/>
      <c r="G15" s="257"/>
      <c r="H15" s="159">
        <f t="shared" si="0"/>
        <v>0</v>
      </c>
      <c r="I15" s="160">
        <f t="shared" si="1"/>
        <v>0</v>
      </c>
      <c r="Q15" s="397"/>
      <c r="R15" s="398"/>
    </row>
    <row r="16" spans="1:18" x14ac:dyDescent="0.25">
      <c r="A16" s="400"/>
      <c r="B16" s="148" t="s">
        <v>50</v>
      </c>
      <c r="C16" s="402" t="s">
        <v>466</v>
      </c>
      <c r="D16" s="256" t="s">
        <v>40</v>
      </c>
      <c r="E16" s="256">
        <v>0</v>
      </c>
      <c r="F16" s="389"/>
      <c r="G16" s="257"/>
      <c r="H16" s="159">
        <f t="shared" si="0"/>
        <v>0</v>
      </c>
      <c r="I16" s="160">
        <f t="shared" si="1"/>
        <v>0</v>
      </c>
      <c r="Q16" s="397"/>
      <c r="R16" s="398"/>
    </row>
    <row r="17" spans="1:18" x14ac:dyDescent="0.25">
      <c r="A17" s="400"/>
      <c r="B17" s="174" t="s">
        <v>51</v>
      </c>
      <c r="C17" s="402" t="s">
        <v>467</v>
      </c>
      <c r="D17" s="256" t="s">
        <v>40</v>
      </c>
      <c r="E17" s="256">
        <v>2</v>
      </c>
      <c r="F17" s="389"/>
      <c r="G17" s="257"/>
      <c r="H17" s="159">
        <f t="shared" si="0"/>
        <v>0</v>
      </c>
      <c r="I17" s="160">
        <f t="shared" si="1"/>
        <v>0</v>
      </c>
      <c r="Q17" s="397"/>
      <c r="R17" s="398"/>
    </row>
    <row r="18" spans="1:18" ht="30.75" customHeight="1" x14ac:dyDescent="0.25">
      <c r="A18" s="147">
        <v>3</v>
      </c>
      <c r="B18" s="148"/>
      <c r="C18" s="156" t="s">
        <v>560</v>
      </c>
      <c r="D18" s="256" t="s">
        <v>468</v>
      </c>
      <c r="E18" s="256">
        <v>75</v>
      </c>
      <c r="F18" s="389"/>
      <c r="G18" s="257"/>
      <c r="H18" s="399">
        <f>F18*E18</f>
        <v>0</v>
      </c>
      <c r="I18" s="396">
        <f>E18*G18</f>
        <v>0</v>
      </c>
      <c r="Q18" s="397"/>
      <c r="R18" s="398"/>
    </row>
    <row r="19" spans="1:18" ht="5.0999999999999996" customHeight="1" x14ac:dyDescent="0.25">
      <c r="A19" s="400"/>
      <c r="B19" s="148"/>
      <c r="C19" s="161"/>
      <c r="D19" s="256"/>
      <c r="E19" s="259"/>
      <c r="F19" s="389"/>
      <c r="G19" s="257"/>
      <c r="H19" s="159"/>
      <c r="I19" s="160"/>
      <c r="Q19" s="397"/>
      <c r="R19" s="398"/>
    </row>
    <row r="20" spans="1:18" ht="15" customHeight="1" x14ac:dyDescent="0.25">
      <c r="A20" s="147">
        <v>4</v>
      </c>
      <c r="B20" s="148"/>
      <c r="C20" s="165" t="s">
        <v>561</v>
      </c>
      <c r="D20" s="256" t="s">
        <v>392</v>
      </c>
      <c r="E20" s="260">
        <v>12000</v>
      </c>
      <c r="F20" s="389"/>
      <c r="G20" s="257"/>
      <c r="H20" s="399">
        <f>E20*F20</f>
        <v>0</v>
      </c>
      <c r="I20" s="396">
        <f>E20*G20</f>
        <v>0</v>
      </c>
      <c r="Q20" s="397"/>
      <c r="R20" s="398"/>
    </row>
    <row r="21" spans="1:18" ht="5.0999999999999996" customHeight="1" x14ac:dyDescent="0.25">
      <c r="A21" s="400"/>
      <c r="B21" s="148"/>
      <c r="C21" s="161"/>
      <c r="D21" s="256"/>
      <c r="E21" s="259"/>
      <c r="F21" s="389"/>
      <c r="G21" s="257"/>
      <c r="H21" s="159"/>
      <c r="I21" s="160"/>
      <c r="Q21" s="397"/>
      <c r="R21" s="398"/>
    </row>
    <row r="22" spans="1:18" ht="15" customHeight="1" x14ac:dyDescent="0.25">
      <c r="A22" s="147">
        <v>5</v>
      </c>
      <c r="B22" s="148"/>
      <c r="C22" s="258" t="s">
        <v>562</v>
      </c>
      <c r="D22" s="256" t="s">
        <v>40</v>
      </c>
      <c r="E22" s="260">
        <v>9564</v>
      </c>
      <c r="F22" s="389"/>
      <c r="G22" s="257"/>
      <c r="H22" s="399">
        <f>E22*F22</f>
        <v>0</v>
      </c>
      <c r="I22" s="396">
        <f>E22*G22</f>
        <v>0</v>
      </c>
      <c r="Q22" s="397"/>
      <c r="R22" s="398"/>
    </row>
    <row r="23" spans="1:18" ht="5.0999999999999996" customHeight="1" x14ac:dyDescent="0.25">
      <c r="A23" s="147"/>
      <c r="B23" s="148"/>
      <c r="C23" s="161"/>
      <c r="D23" s="256"/>
      <c r="E23" s="260"/>
      <c r="F23" s="389"/>
      <c r="G23" s="257"/>
      <c r="H23" s="159"/>
      <c r="I23" s="160"/>
      <c r="Q23" s="397"/>
      <c r="R23" s="398"/>
    </row>
    <row r="24" spans="1:18" ht="15" customHeight="1" x14ac:dyDescent="0.25">
      <c r="A24" s="147">
        <v>6</v>
      </c>
      <c r="B24" s="148"/>
      <c r="C24" s="165" t="s">
        <v>563</v>
      </c>
      <c r="D24" s="256"/>
      <c r="E24" s="256"/>
      <c r="F24" s="389"/>
      <c r="G24" s="257"/>
      <c r="H24" s="399">
        <f>SUM(H25:H28)</f>
        <v>0</v>
      </c>
      <c r="I24" s="396">
        <f>SUM(I25:I28)</f>
        <v>0</v>
      </c>
      <c r="Q24" s="397"/>
      <c r="R24" s="398"/>
    </row>
    <row r="25" spans="1:18" ht="15" customHeight="1" x14ac:dyDescent="0.25">
      <c r="A25" s="400"/>
      <c r="B25" s="148" t="s">
        <v>266</v>
      </c>
      <c r="C25" s="161" t="s">
        <v>470</v>
      </c>
      <c r="D25" s="256" t="s">
        <v>40</v>
      </c>
      <c r="E25" s="260">
        <v>288</v>
      </c>
      <c r="F25" s="389"/>
      <c r="G25" s="257"/>
      <c r="H25" s="159">
        <f>E25*F25</f>
        <v>0</v>
      </c>
      <c r="I25" s="160">
        <f>E25*G25</f>
        <v>0</v>
      </c>
      <c r="Q25" s="397"/>
      <c r="R25" s="398"/>
    </row>
    <row r="26" spans="1:18" ht="15" customHeight="1" x14ac:dyDescent="0.25">
      <c r="A26" s="147"/>
      <c r="B26" s="148" t="s">
        <v>286</v>
      </c>
      <c r="C26" s="161" t="s">
        <v>471</v>
      </c>
      <c r="D26" s="256" t="s">
        <v>40</v>
      </c>
      <c r="E26" s="260">
        <v>0</v>
      </c>
      <c r="F26" s="389"/>
      <c r="G26" s="257"/>
      <c r="H26" s="159">
        <f>E26*F26</f>
        <v>0</v>
      </c>
      <c r="I26" s="160">
        <f>E26*G26</f>
        <v>0</v>
      </c>
      <c r="Q26" s="397"/>
      <c r="R26" s="398"/>
    </row>
    <row r="27" spans="1:18" ht="15" customHeight="1" x14ac:dyDescent="0.25">
      <c r="A27" s="400"/>
      <c r="B27" s="148" t="s">
        <v>267</v>
      </c>
      <c r="C27" s="161" t="s">
        <v>472</v>
      </c>
      <c r="D27" s="256" t="s">
        <v>40</v>
      </c>
      <c r="E27" s="260">
        <v>102</v>
      </c>
      <c r="F27" s="389"/>
      <c r="G27" s="257"/>
      <c r="H27" s="159">
        <f>E27*F27</f>
        <v>0</v>
      </c>
      <c r="I27" s="160">
        <f>E27*G27</f>
        <v>0</v>
      </c>
      <c r="Q27" s="397"/>
      <c r="R27" s="398"/>
    </row>
    <row r="28" spans="1:18" ht="15" customHeight="1" x14ac:dyDescent="0.25">
      <c r="A28" s="400"/>
      <c r="B28" s="148" t="s">
        <v>685</v>
      </c>
      <c r="C28" s="161" t="s">
        <v>474</v>
      </c>
      <c r="D28" s="256" t="s">
        <v>40</v>
      </c>
      <c r="E28" s="260">
        <v>390</v>
      </c>
      <c r="F28" s="389"/>
      <c r="G28" s="257"/>
      <c r="H28" s="159">
        <f>E28*F28</f>
        <v>0</v>
      </c>
      <c r="I28" s="160">
        <f>E28*G28</f>
        <v>0</v>
      </c>
      <c r="Q28" s="397"/>
      <c r="R28" s="398"/>
    </row>
    <row r="29" spans="1:18" s="8" customFormat="1" ht="15" customHeight="1" x14ac:dyDescent="0.25">
      <c r="A29" s="147">
        <v>7</v>
      </c>
      <c r="B29" s="148"/>
      <c r="C29" s="165" t="s">
        <v>475</v>
      </c>
      <c r="D29" s="256"/>
      <c r="E29" s="256"/>
      <c r="F29" s="389"/>
      <c r="G29" s="257"/>
      <c r="H29" s="399">
        <f>SUM(H30:H32)</f>
        <v>0</v>
      </c>
      <c r="I29" s="396">
        <f>SUM(I30:I32)</f>
        <v>0</v>
      </c>
      <c r="J29"/>
      <c r="K29"/>
      <c r="L29"/>
      <c r="M29" s="12"/>
      <c r="N29" s="12"/>
      <c r="O29" s="12"/>
      <c r="P29" s="12"/>
      <c r="Q29" s="397"/>
      <c r="R29" s="398"/>
    </row>
    <row r="30" spans="1:18" s="8" customFormat="1" ht="15" customHeight="1" x14ac:dyDescent="0.25">
      <c r="A30" s="400"/>
      <c r="B30" s="148" t="s">
        <v>101</v>
      </c>
      <c r="C30" s="161" t="s">
        <v>476</v>
      </c>
      <c r="D30" s="256" t="s">
        <v>40</v>
      </c>
      <c r="E30" s="260">
        <v>48</v>
      </c>
      <c r="F30" s="389"/>
      <c r="G30" s="257"/>
      <c r="H30" s="159">
        <f>E30*F30</f>
        <v>0</v>
      </c>
      <c r="I30" s="160">
        <f>E30*G30</f>
        <v>0</v>
      </c>
      <c r="J30"/>
      <c r="K30"/>
      <c r="L30"/>
      <c r="M30" s="12"/>
      <c r="N30" s="12"/>
      <c r="O30" s="12"/>
      <c r="P30" s="12"/>
      <c r="Q30" s="397"/>
      <c r="R30" s="398"/>
    </row>
    <row r="31" spans="1:18" ht="15" customHeight="1" x14ac:dyDescent="0.25">
      <c r="A31" s="147"/>
      <c r="B31" s="148" t="s">
        <v>102</v>
      </c>
      <c r="C31" s="161" t="s">
        <v>477</v>
      </c>
      <c r="D31" s="256" t="s">
        <v>40</v>
      </c>
      <c r="E31" s="260">
        <v>15</v>
      </c>
      <c r="F31" s="389"/>
      <c r="G31" s="257"/>
      <c r="H31" s="159">
        <f>E31*F31</f>
        <v>0</v>
      </c>
      <c r="I31" s="160">
        <f>E31*G31</f>
        <v>0</v>
      </c>
      <c r="Q31" s="397"/>
      <c r="R31" s="398"/>
    </row>
    <row r="32" spans="1:18" ht="5.0999999999999996" customHeight="1" x14ac:dyDescent="0.25">
      <c r="A32" s="403"/>
      <c r="B32" s="139"/>
      <c r="C32" s="404"/>
      <c r="D32" s="298"/>
      <c r="E32" s="299"/>
      <c r="F32" s="389"/>
      <c r="G32" s="257"/>
      <c r="H32" s="406"/>
      <c r="I32" s="407"/>
    </row>
    <row r="33" spans="1:18" s="8" customFormat="1" ht="15" customHeight="1" x14ac:dyDescent="0.25">
      <c r="A33" s="412"/>
      <c r="B33" s="256"/>
      <c r="C33" s="413"/>
      <c r="D33" s="256"/>
      <c r="E33" s="260"/>
      <c r="F33" s="389"/>
      <c r="G33" s="257"/>
      <c r="H33" s="159">
        <f t="shared" ref="H33:H42" si="2">E33*F33</f>
        <v>0</v>
      </c>
      <c r="I33" s="160">
        <f t="shared" ref="I33:I42" si="3">E33*G33</f>
        <v>0</v>
      </c>
      <c r="J33"/>
      <c r="K33"/>
      <c r="L33"/>
      <c r="M33" s="12"/>
      <c r="N33" s="12"/>
      <c r="O33" s="12"/>
      <c r="P33" s="12"/>
      <c r="Q33" s="397"/>
      <c r="R33" s="398"/>
    </row>
    <row r="34" spans="1:18" s="8" customFormat="1" ht="15" customHeight="1" x14ac:dyDescent="0.25">
      <c r="A34" s="412"/>
      <c r="B34" s="256"/>
      <c r="C34" s="413"/>
      <c r="D34" s="256"/>
      <c r="E34" s="260"/>
      <c r="F34" s="389"/>
      <c r="G34" s="257"/>
      <c r="H34" s="159">
        <f t="shared" si="2"/>
        <v>0</v>
      </c>
      <c r="I34" s="160">
        <f t="shared" si="3"/>
        <v>0</v>
      </c>
      <c r="J34"/>
      <c r="K34"/>
      <c r="L34"/>
      <c r="M34" s="12"/>
      <c r="N34" s="12"/>
      <c r="O34" s="12"/>
      <c r="P34" s="12"/>
      <c r="Q34" s="397"/>
      <c r="R34" s="398"/>
    </row>
    <row r="35" spans="1:18" s="8" customFormat="1" ht="15" customHeight="1" x14ac:dyDescent="0.25">
      <c r="A35" s="412"/>
      <c r="B35" s="256"/>
      <c r="C35" s="413"/>
      <c r="D35" s="256"/>
      <c r="E35" s="260"/>
      <c r="F35" s="389"/>
      <c r="G35" s="257"/>
      <c r="H35" s="159">
        <f t="shared" si="2"/>
        <v>0</v>
      </c>
      <c r="I35" s="160">
        <f t="shared" si="3"/>
        <v>0</v>
      </c>
      <c r="J35"/>
      <c r="K35"/>
      <c r="L35"/>
      <c r="M35" s="12"/>
      <c r="N35" s="12"/>
      <c r="O35" s="12"/>
      <c r="P35" s="12"/>
      <c r="Q35" s="397"/>
      <c r="R35" s="398"/>
    </row>
    <row r="36" spans="1:18" s="8" customFormat="1" ht="15" customHeight="1" x14ac:dyDescent="0.25">
      <c r="A36" s="412"/>
      <c r="B36" s="256"/>
      <c r="C36" s="413"/>
      <c r="D36" s="256"/>
      <c r="E36" s="260"/>
      <c r="F36" s="389"/>
      <c r="G36" s="257"/>
      <c r="H36" s="159">
        <f t="shared" si="2"/>
        <v>0</v>
      </c>
      <c r="I36" s="160">
        <f t="shared" si="3"/>
        <v>0</v>
      </c>
      <c r="J36"/>
      <c r="K36"/>
      <c r="L36"/>
      <c r="M36" s="12"/>
      <c r="N36" s="12"/>
      <c r="O36" s="12"/>
      <c r="P36" s="12"/>
      <c r="Q36" s="397"/>
      <c r="R36" s="398"/>
    </row>
    <row r="37" spans="1:18" s="8" customFormat="1" ht="15" customHeight="1" x14ac:dyDescent="0.25">
      <c r="A37" s="412"/>
      <c r="B37" s="256"/>
      <c r="C37" s="413"/>
      <c r="D37" s="256"/>
      <c r="E37" s="260"/>
      <c r="F37" s="389"/>
      <c r="G37" s="257"/>
      <c r="H37" s="159">
        <f t="shared" si="2"/>
        <v>0</v>
      </c>
      <c r="I37" s="160">
        <f t="shared" si="3"/>
        <v>0</v>
      </c>
      <c r="J37"/>
      <c r="K37"/>
      <c r="L37"/>
      <c r="M37" s="12"/>
      <c r="N37" s="12"/>
      <c r="O37" s="12"/>
      <c r="P37" s="12"/>
      <c r="Q37" s="397"/>
      <c r="R37" s="398"/>
    </row>
    <row r="38" spans="1:18" s="8" customFormat="1" ht="15" customHeight="1" x14ac:dyDescent="0.25">
      <c r="A38" s="412"/>
      <c r="B38" s="256"/>
      <c r="C38" s="413"/>
      <c r="D38" s="256"/>
      <c r="E38" s="260"/>
      <c r="F38" s="389"/>
      <c r="G38" s="257"/>
      <c r="H38" s="159">
        <f t="shared" si="2"/>
        <v>0</v>
      </c>
      <c r="I38" s="160">
        <f t="shared" si="3"/>
        <v>0</v>
      </c>
      <c r="J38"/>
      <c r="K38"/>
      <c r="L38"/>
      <c r="M38" s="12"/>
      <c r="N38" s="12"/>
      <c r="O38" s="12"/>
      <c r="P38" s="12"/>
      <c r="Q38" s="397"/>
      <c r="R38" s="398"/>
    </row>
    <row r="39" spans="1:18" s="8" customFormat="1" ht="15" customHeight="1" x14ac:dyDescent="0.25">
      <c r="A39" s="412"/>
      <c r="B39" s="256"/>
      <c r="C39" s="413"/>
      <c r="D39" s="256"/>
      <c r="E39" s="260"/>
      <c r="F39" s="389"/>
      <c r="G39" s="257"/>
      <c r="H39" s="159">
        <f t="shared" si="2"/>
        <v>0</v>
      </c>
      <c r="I39" s="160">
        <f t="shared" si="3"/>
        <v>0</v>
      </c>
      <c r="J39"/>
      <c r="K39"/>
      <c r="L39"/>
      <c r="M39" s="12"/>
      <c r="N39" s="12"/>
      <c r="O39" s="12"/>
      <c r="P39" s="12"/>
      <c r="Q39" s="397"/>
      <c r="R39" s="398"/>
    </row>
    <row r="40" spans="1:18" s="8" customFormat="1" ht="15" customHeight="1" x14ac:dyDescent="0.25">
      <c r="A40" s="412"/>
      <c r="B40" s="256"/>
      <c r="C40" s="413"/>
      <c r="D40" s="256"/>
      <c r="E40" s="260"/>
      <c r="F40" s="389"/>
      <c r="G40" s="257"/>
      <c r="H40" s="159">
        <f t="shared" si="2"/>
        <v>0</v>
      </c>
      <c r="I40" s="160">
        <f t="shared" si="3"/>
        <v>0</v>
      </c>
      <c r="J40"/>
      <c r="K40"/>
      <c r="L40"/>
      <c r="M40" s="12"/>
      <c r="N40" s="12"/>
      <c r="O40" s="12"/>
      <c r="P40" s="12"/>
      <c r="Q40" s="397"/>
      <c r="R40" s="398"/>
    </row>
    <row r="41" spans="1:18" s="8" customFormat="1" ht="15" customHeight="1" x14ac:dyDescent="0.25">
      <c r="A41" s="412"/>
      <c r="B41" s="256"/>
      <c r="C41" s="413"/>
      <c r="D41" s="256"/>
      <c r="E41" s="260"/>
      <c r="F41" s="389"/>
      <c r="G41" s="257"/>
      <c r="H41" s="159">
        <f t="shared" si="2"/>
        <v>0</v>
      </c>
      <c r="I41" s="160">
        <f t="shared" si="3"/>
        <v>0</v>
      </c>
      <c r="J41"/>
      <c r="K41"/>
      <c r="L41"/>
      <c r="M41" s="12"/>
      <c r="N41" s="12"/>
      <c r="O41" s="12"/>
      <c r="P41" s="12"/>
      <c r="Q41" s="397"/>
      <c r="R41" s="398"/>
    </row>
    <row r="42" spans="1:18" s="8" customFormat="1" ht="15" customHeight="1" x14ac:dyDescent="0.25">
      <c r="A42" s="412"/>
      <c r="B42" s="256"/>
      <c r="C42" s="413"/>
      <c r="D42" s="256"/>
      <c r="E42" s="260"/>
      <c r="F42" s="389"/>
      <c r="G42" s="257"/>
      <c r="H42" s="159">
        <f t="shared" si="2"/>
        <v>0</v>
      </c>
      <c r="I42" s="160">
        <f t="shared" si="3"/>
        <v>0</v>
      </c>
      <c r="J42"/>
      <c r="K42"/>
      <c r="L42"/>
      <c r="M42" s="12"/>
      <c r="N42" s="12"/>
      <c r="O42" s="12"/>
      <c r="P42" s="12"/>
      <c r="Q42" s="397"/>
      <c r="R42" s="398"/>
    </row>
    <row r="43" spans="1:18" ht="5.0999999999999996" customHeight="1" thickBot="1" x14ac:dyDescent="0.3">
      <c r="A43" s="403"/>
      <c r="B43" s="139"/>
      <c r="C43" s="404"/>
      <c r="D43" s="174"/>
      <c r="E43" s="405"/>
      <c r="F43" s="408"/>
      <c r="G43" s="160"/>
      <c r="H43" s="406"/>
      <c r="I43" s="407"/>
    </row>
    <row r="44" spans="1:18" s="8" customFormat="1" ht="20.100000000000001" customHeight="1" thickBot="1" x14ac:dyDescent="0.3">
      <c r="A44" s="832" t="str">
        <f>INDICE!C13</f>
        <v>C.2.1 Provisiones principales LAT DT ET Mendoza Norte - ET Las Heras</v>
      </c>
      <c r="B44" s="833"/>
      <c r="C44" s="833"/>
      <c r="D44" s="833"/>
      <c r="E44" s="834"/>
      <c r="F44" s="835" t="s">
        <v>856</v>
      </c>
      <c r="G44" s="792"/>
      <c r="H44" s="409">
        <f>H8+H9+H18+H20+H24+H29+H43+H22+SUM(H33:H42)</f>
        <v>0</v>
      </c>
      <c r="I44" s="410">
        <f>I8+I9+I18+I20+I24+I29+I43+I22+SUM(I33:I42)</f>
        <v>0</v>
      </c>
      <c r="J44"/>
      <c r="K44"/>
      <c r="L44"/>
      <c r="M44" s="12"/>
      <c r="N44" s="12"/>
      <c r="O44" s="12"/>
      <c r="P44" s="12"/>
    </row>
    <row r="45" spans="1:18" x14ac:dyDescent="0.25">
      <c r="A45" s="143" t="str">
        <f>Hoja1!A1</f>
        <v>Las cantidades son meramente orientativas, las mismas deben coincidir con lo presentado en la Oferta Técnica</v>
      </c>
      <c r="B45" s="143"/>
      <c r="C45" s="143"/>
      <c r="M45"/>
      <c r="N45"/>
    </row>
    <row r="46" spans="1:18" x14ac:dyDescent="0.25">
      <c r="A46" s="411" t="str">
        <f>Hoja1!A2</f>
        <v>El Oferente deberá ajustar el itemizado descripto en las filas disponibles en consonacia con lo descripto en la Oferta Técnica.</v>
      </c>
    </row>
    <row r="47" spans="1:18" ht="30" customHeight="1" x14ac:dyDescent="0.25">
      <c r="A47" s="831"/>
      <c r="B47" s="831"/>
      <c r="C47" s="831"/>
      <c r="D47" s="831"/>
      <c r="E47" s="831"/>
      <c r="F47" s="831"/>
      <c r="G47" s="831"/>
      <c r="H47" s="831"/>
      <c r="I47" s="831"/>
    </row>
    <row r="49" spans="4:9" x14ac:dyDescent="0.25">
      <c r="D49" s="12"/>
      <c r="E49" s="12"/>
    </row>
    <row r="50" spans="4:9" ht="15.75" x14ac:dyDescent="0.25">
      <c r="D50" s="733" t="s">
        <v>25</v>
      </c>
      <c r="E50" s="733"/>
      <c r="F50" s="733"/>
      <c r="H50" s="733" t="s">
        <v>25</v>
      </c>
      <c r="I50" s="733"/>
    </row>
    <row r="51" spans="4:9" ht="15.75" x14ac:dyDescent="0.25">
      <c r="D51" s="734" t="s">
        <v>820</v>
      </c>
      <c r="E51" s="734"/>
      <c r="F51" s="734"/>
      <c r="H51" s="734" t="s">
        <v>26</v>
      </c>
      <c r="I51" s="734"/>
    </row>
  </sheetData>
  <sheetProtection algorithmName="SHA-512" hashValue="Mk+prinvkAHVTL4HLUoNzlffswEs2ymCtntdOf1wndbwN6PF7wyeNih/xnUfNY7Kx3iG8SXqvVy7C2Fa6B6PaQ==" saltValue="W4Xpb1A6jjpPhb0eEb9bYA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L20:M21 D8:G43" name="Datos de Carga"/>
  </protectedRanges>
  <autoFilter ref="A7:P32" xr:uid="{FD3463AB-3E2B-46C3-BEE6-FDAD28A2BE86}"/>
  <mergeCells count="15">
    <mergeCell ref="H50:I50"/>
    <mergeCell ref="H51:I51"/>
    <mergeCell ref="A47:I47"/>
    <mergeCell ref="A44:E44"/>
    <mergeCell ref="F44:G44"/>
    <mergeCell ref="D50:F50"/>
    <mergeCell ref="D51:F51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5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 codeName="Hoja12">
    <pageSetUpPr fitToPage="1"/>
  </sheetPr>
  <dimension ref="A1:V43"/>
  <sheetViews>
    <sheetView showGridLines="0" view="pageBreakPreview" topLeftCell="A21" zoomScaleNormal="100" zoomScaleSheetLayoutView="100" workbookViewId="0">
      <selection activeCell="G40" sqref="G40"/>
    </sheetView>
  </sheetViews>
  <sheetFormatPr baseColWidth="10" defaultColWidth="11.42578125" defaultRowHeight="15" x14ac:dyDescent="0.25"/>
  <cols>
    <col min="1" max="1" width="5.5703125" style="176" customWidth="1"/>
    <col min="2" max="2" width="6.28515625" style="176" customWidth="1"/>
    <col min="3" max="3" width="84.5703125" style="177" customWidth="1"/>
    <col min="4" max="4" width="6.5703125" style="176" customWidth="1"/>
    <col min="5" max="5" width="8.140625" style="176" customWidth="1"/>
    <col min="6" max="6" width="15.7109375" style="177" bestFit="1" customWidth="1"/>
    <col min="7" max="7" width="19.140625" style="177" bestFit="1" customWidth="1"/>
    <col min="8" max="8" width="15.7109375" style="1" customWidth="1"/>
    <col min="9" max="9" width="19.42578125" style="1" bestFit="1" customWidth="1"/>
    <col min="10" max="10" width="9.5703125" style="1" customWidth="1"/>
    <col min="11" max="11" width="10.7109375" customWidth="1"/>
    <col min="12" max="12" width="15.28515625" bestFit="1" customWidth="1"/>
    <col min="13" max="13" width="16.5703125" bestFit="1" customWidth="1"/>
    <col min="14" max="14" width="15.85546875" bestFit="1" customWidth="1"/>
    <col min="15" max="16" width="10.85546875"/>
    <col min="17" max="17" width="48.5703125" bestFit="1" customWidth="1"/>
    <col min="18" max="18" width="3.85546875" bestFit="1" customWidth="1"/>
    <col min="19" max="19" width="5.140625" bestFit="1" customWidth="1"/>
    <col min="20" max="20" width="7.7109375" bestFit="1" customWidth="1"/>
    <col min="21" max="21" width="10.28515625" bestFit="1" customWidth="1"/>
    <col min="22" max="22" width="10.85546875" customWidth="1"/>
    <col min="23" max="16384" width="11.42578125" style="1"/>
  </cols>
  <sheetData>
    <row r="1" spans="1:22" ht="87" customHeight="1" thickBot="1" x14ac:dyDescent="0.3">
      <c r="A1" s="836" t="str">
        <f>'C 2.1'!A1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37"/>
      <c r="C1" s="837"/>
      <c r="D1" s="837"/>
      <c r="E1" s="837"/>
      <c r="F1" s="837"/>
      <c r="G1" s="837"/>
      <c r="H1" s="837"/>
      <c r="I1" s="838"/>
      <c r="J1"/>
    </row>
    <row r="2" spans="1:22" ht="9.9499999999999993" customHeight="1" thickBot="1" x14ac:dyDescent="0.3">
      <c r="A2" s="136"/>
      <c r="B2" s="136"/>
      <c r="C2" s="1"/>
      <c r="D2" s="1"/>
      <c r="E2" s="1"/>
      <c r="F2" s="1"/>
      <c r="G2" s="1"/>
      <c r="J2"/>
    </row>
    <row r="3" spans="1:22" ht="23.25" customHeight="1" thickBot="1" x14ac:dyDescent="0.3">
      <c r="A3" s="772" t="s">
        <v>407</v>
      </c>
      <c r="B3" s="773"/>
      <c r="C3" s="773"/>
      <c r="D3" s="773"/>
      <c r="E3" s="773"/>
      <c r="F3" s="773"/>
      <c r="G3" s="773"/>
      <c r="H3" s="773"/>
      <c r="I3" s="774"/>
      <c r="J3"/>
    </row>
    <row r="4" spans="1:22" ht="12" customHeight="1" thickBot="1" x14ac:dyDescent="0.3">
      <c r="A4" s="136"/>
      <c r="B4" s="136"/>
      <c r="C4" s="1"/>
      <c r="D4" s="1"/>
      <c r="E4" s="1"/>
      <c r="F4" s="1"/>
      <c r="G4" s="1"/>
      <c r="J4"/>
    </row>
    <row r="5" spans="1:22" ht="15" customHeight="1" x14ac:dyDescent="0.25">
      <c r="A5" s="778" t="s">
        <v>29</v>
      </c>
      <c r="B5" s="841" t="s">
        <v>30</v>
      </c>
      <c r="C5" s="144"/>
      <c r="D5" s="783" t="s">
        <v>268</v>
      </c>
      <c r="E5" s="844" t="s">
        <v>269</v>
      </c>
      <c r="F5" s="847" t="s">
        <v>33</v>
      </c>
      <c r="G5" s="848"/>
      <c r="H5" s="767" t="s">
        <v>34</v>
      </c>
      <c r="I5" s="851"/>
      <c r="J5"/>
    </row>
    <row r="6" spans="1:22" ht="18" customHeight="1" x14ac:dyDescent="0.25">
      <c r="A6" s="839"/>
      <c r="B6" s="842"/>
      <c r="C6" s="145" t="s">
        <v>35</v>
      </c>
      <c r="D6" s="784"/>
      <c r="E6" s="845"/>
      <c r="F6" s="849"/>
      <c r="G6" s="850"/>
      <c r="H6" s="850"/>
      <c r="I6" s="852"/>
      <c r="J6"/>
      <c r="M6" s="138"/>
    </row>
    <row r="7" spans="1:22" ht="18.75" customHeight="1" thickBot="1" x14ac:dyDescent="0.3">
      <c r="A7" s="840"/>
      <c r="B7" s="843"/>
      <c r="C7" s="146"/>
      <c r="D7" s="785"/>
      <c r="E7" s="846"/>
      <c r="F7" s="304" t="s">
        <v>21</v>
      </c>
      <c r="G7" s="305" t="s">
        <v>22</v>
      </c>
      <c r="H7" s="305" t="s">
        <v>21</v>
      </c>
      <c r="I7" s="306" t="s">
        <v>22</v>
      </c>
      <c r="J7"/>
    </row>
    <row r="8" spans="1:22" s="153" customFormat="1" x14ac:dyDescent="0.25">
      <c r="A8" s="147">
        <v>1</v>
      </c>
      <c r="B8" s="148"/>
      <c r="C8" s="149" t="s">
        <v>478</v>
      </c>
      <c r="D8" s="209" t="s">
        <v>37</v>
      </c>
      <c r="E8" s="148">
        <v>1</v>
      </c>
      <c r="F8" s="300"/>
      <c r="G8" s="301"/>
      <c r="H8" s="302">
        <f>+E8*F8</f>
        <v>0</v>
      </c>
      <c r="I8" s="303">
        <f>E8*G8</f>
        <v>0</v>
      </c>
      <c r="J8"/>
      <c r="K8"/>
      <c r="L8" s="151"/>
      <c r="M8" s="152"/>
      <c r="N8"/>
      <c r="O8"/>
      <c r="P8"/>
      <c r="Q8"/>
      <c r="R8"/>
      <c r="S8"/>
      <c r="T8"/>
      <c r="U8"/>
      <c r="V8"/>
    </row>
    <row r="9" spans="1:22" s="153" customFormat="1" ht="5.25" customHeight="1" x14ac:dyDescent="0.25">
      <c r="A9" s="147"/>
      <c r="B9" s="148"/>
      <c r="C9" s="149"/>
      <c r="D9" s="157"/>
      <c r="E9" s="148"/>
      <c r="F9" s="159"/>
      <c r="G9" s="160"/>
      <c r="H9" s="142"/>
      <c r="I9" s="150"/>
      <c r="J9"/>
      <c r="K9"/>
      <c r="L9" s="151"/>
      <c r="M9" s="152"/>
      <c r="N9"/>
      <c r="O9"/>
      <c r="P9"/>
      <c r="Q9"/>
      <c r="R9"/>
      <c r="S9"/>
      <c r="T9"/>
      <c r="U9"/>
      <c r="V9"/>
    </row>
    <row r="10" spans="1:22" s="153" customFormat="1" ht="30" x14ac:dyDescent="0.25">
      <c r="A10" s="154">
        <v>2</v>
      </c>
      <c r="B10" s="155"/>
      <c r="C10" s="156" t="s">
        <v>479</v>
      </c>
      <c r="D10" s="157"/>
      <c r="E10" s="158"/>
      <c r="F10" s="300"/>
      <c r="G10" s="301"/>
      <c r="H10" s="142">
        <f>H11+H12</f>
        <v>0</v>
      </c>
      <c r="I10" s="150">
        <f>I11+I12</f>
        <v>0</v>
      </c>
      <c r="J10"/>
      <c r="K10"/>
      <c r="L10" s="141"/>
      <c r="M10" s="141"/>
      <c r="N10"/>
      <c r="O10"/>
      <c r="P10"/>
      <c r="Q10"/>
      <c r="R10"/>
      <c r="S10"/>
      <c r="T10"/>
      <c r="U10"/>
      <c r="V10"/>
    </row>
    <row r="11" spans="1:22" s="153" customFormat="1" ht="15" customHeight="1" x14ac:dyDescent="0.25">
      <c r="A11" s="147"/>
      <c r="B11" s="148" t="s">
        <v>38</v>
      </c>
      <c r="C11" s="161" t="s">
        <v>480</v>
      </c>
      <c r="D11" s="209" t="s">
        <v>37</v>
      </c>
      <c r="E11" s="261">
        <v>1</v>
      </c>
      <c r="F11" s="300"/>
      <c r="G11" s="301"/>
      <c r="H11" s="162">
        <f>+E11*F11</f>
        <v>0</v>
      </c>
      <c r="I11" s="163">
        <f>E11*G11</f>
        <v>0</v>
      </c>
      <c r="J11"/>
      <c r="K11"/>
      <c r="L11" s="140"/>
      <c r="M11" s="164"/>
      <c r="N11"/>
      <c r="O11"/>
      <c r="P11"/>
      <c r="Q11"/>
      <c r="R11"/>
      <c r="S11"/>
      <c r="T11"/>
      <c r="U11"/>
      <c r="V11"/>
    </row>
    <row r="12" spans="1:22" s="153" customFormat="1" ht="15" customHeight="1" x14ac:dyDescent="0.25">
      <c r="A12" s="147"/>
      <c r="B12" s="148" t="s">
        <v>41</v>
      </c>
      <c r="C12" s="161" t="s">
        <v>481</v>
      </c>
      <c r="D12" s="209" t="s">
        <v>37</v>
      </c>
      <c r="E12" s="261">
        <v>1</v>
      </c>
      <c r="F12" s="300"/>
      <c r="G12" s="301"/>
      <c r="H12" s="162">
        <f>+E12*F12</f>
        <v>0</v>
      </c>
      <c r="I12" s="163">
        <f>E12*G12</f>
        <v>0</v>
      </c>
      <c r="J12"/>
      <c r="K12"/>
      <c r="L12" s="140"/>
      <c r="M12" s="164"/>
      <c r="N12"/>
      <c r="O12"/>
      <c r="P12"/>
      <c r="Q12"/>
      <c r="R12"/>
      <c r="S12"/>
      <c r="T12"/>
      <c r="U12"/>
      <c r="V12"/>
    </row>
    <row r="13" spans="1:22" s="153" customFormat="1" ht="5.25" customHeight="1" x14ac:dyDescent="0.25">
      <c r="A13" s="147"/>
      <c r="B13" s="148"/>
      <c r="C13" s="149"/>
      <c r="D13" s="157"/>
      <c r="E13" s="148"/>
      <c r="F13" s="300"/>
      <c r="G13" s="301"/>
      <c r="H13" s="142"/>
      <c r="I13" s="150"/>
      <c r="J13"/>
      <c r="K13"/>
      <c r="L13" s="151"/>
      <c r="M13" s="152"/>
      <c r="N13"/>
      <c r="O13"/>
      <c r="P13"/>
      <c r="Q13"/>
      <c r="R13"/>
      <c r="S13"/>
      <c r="T13"/>
      <c r="U13"/>
      <c r="V13"/>
    </row>
    <row r="14" spans="1:22" s="153" customFormat="1" ht="15" customHeight="1" x14ac:dyDescent="0.25">
      <c r="A14" s="154">
        <v>3</v>
      </c>
      <c r="B14" s="155"/>
      <c r="C14" s="165" t="s">
        <v>482</v>
      </c>
      <c r="D14" s="209" t="s">
        <v>40</v>
      </c>
      <c r="E14" s="158">
        <v>17</v>
      </c>
      <c r="F14" s="300"/>
      <c r="G14" s="301"/>
      <c r="H14" s="142">
        <f>+E14*F14</f>
        <v>0</v>
      </c>
      <c r="I14" s="150">
        <f>E14*G14</f>
        <v>0</v>
      </c>
      <c r="J14"/>
      <c r="K14"/>
      <c r="L14" s="141"/>
      <c r="M14" s="166"/>
      <c r="N14"/>
      <c r="O14"/>
      <c r="P14"/>
      <c r="Q14"/>
      <c r="R14"/>
      <c r="S14"/>
      <c r="T14"/>
      <c r="U14"/>
      <c r="V14"/>
    </row>
    <row r="15" spans="1:22" s="153" customFormat="1" ht="5.25" customHeight="1" x14ac:dyDescent="0.25">
      <c r="A15" s="147"/>
      <c r="B15" s="148"/>
      <c r="C15" s="149"/>
      <c r="D15" s="157"/>
      <c r="E15" s="148"/>
      <c r="F15" s="300"/>
      <c r="G15" s="301"/>
      <c r="H15" s="142"/>
      <c r="I15" s="150"/>
      <c r="J15"/>
      <c r="K15"/>
      <c r="L15" s="151"/>
      <c r="M15" s="152"/>
      <c r="N15"/>
      <c r="O15"/>
      <c r="P15"/>
      <c r="Q15"/>
      <c r="R15"/>
      <c r="S15"/>
      <c r="T15"/>
      <c r="U15"/>
      <c r="V15"/>
    </row>
    <row r="16" spans="1:22" s="153" customFormat="1" ht="48" customHeight="1" x14ac:dyDescent="0.25">
      <c r="A16" s="154">
        <v>4</v>
      </c>
      <c r="B16" s="155"/>
      <c r="C16" s="167" t="s">
        <v>483</v>
      </c>
      <c r="D16" s="168"/>
      <c r="E16" s="158"/>
      <c r="F16" s="300"/>
      <c r="G16" s="301"/>
      <c r="H16" s="142">
        <f>SUM(H17:H21)</f>
        <v>0</v>
      </c>
      <c r="I16" s="150">
        <f>SUM(I17:I21)</f>
        <v>0</v>
      </c>
      <c r="J16"/>
      <c r="K16"/>
      <c r="L16" s="169"/>
      <c r="M16" s="170"/>
      <c r="N16" s="171"/>
      <c r="O16"/>
      <c r="P16"/>
      <c r="Q16"/>
      <c r="R16"/>
      <c r="S16"/>
      <c r="T16"/>
      <c r="U16"/>
      <c r="V16"/>
    </row>
    <row r="17" spans="1:22" s="153" customFormat="1" ht="15" customHeight="1" x14ac:dyDescent="0.25">
      <c r="A17" s="147"/>
      <c r="B17" s="148" t="s">
        <v>67</v>
      </c>
      <c r="C17" s="172" t="s">
        <v>484</v>
      </c>
      <c r="D17" s="209" t="s">
        <v>485</v>
      </c>
      <c r="E17" s="148">
        <v>30</v>
      </c>
      <c r="F17" s="300"/>
      <c r="G17" s="301"/>
      <c r="H17" s="162">
        <f>+E17*F17</f>
        <v>0</v>
      </c>
      <c r="I17" s="163">
        <f>E17*G17</f>
        <v>0</v>
      </c>
      <c r="J17"/>
      <c r="K17"/>
      <c r="L17" s="173"/>
      <c r="M17" s="141"/>
      <c r="N17" s="141"/>
      <c r="O17"/>
      <c r="P17"/>
      <c r="Q17"/>
      <c r="R17"/>
      <c r="S17"/>
      <c r="T17"/>
      <c r="U17"/>
      <c r="V17"/>
    </row>
    <row r="18" spans="1:22" s="153" customFormat="1" ht="15" customHeight="1" x14ac:dyDescent="0.25">
      <c r="A18" s="147"/>
      <c r="B18" s="174" t="s">
        <v>68</v>
      </c>
      <c r="C18" s="172" t="s">
        <v>486</v>
      </c>
      <c r="D18" s="209" t="s">
        <v>485</v>
      </c>
      <c r="E18" s="148">
        <v>12</v>
      </c>
      <c r="F18" s="300"/>
      <c r="G18" s="301"/>
      <c r="H18" s="162">
        <f t="shared" ref="H18:H21" si="0">+E18*F18</f>
        <v>0</v>
      </c>
      <c r="I18" s="163">
        <f t="shared" ref="I18:I21" si="1">E18*G18</f>
        <v>0</v>
      </c>
      <c r="J18"/>
      <c r="K18"/>
      <c r="L18" s="173"/>
      <c r="M18" s="141"/>
      <c r="N18" s="141"/>
      <c r="O18"/>
      <c r="P18"/>
      <c r="Q18"/>
      <c r="R18"/>
      <c r="S18"/>
      <c r="T18"/>
      <c r="U18"/>
      <c r="V18"/>
    </row>
    <row r="19" spans="1:22" s="153" customFormat="1" ht="15" customHeight="1" x14ac:dyDescent="0.25">
      <c r="A19" s="147"/>
      <c r="B19" s="148" t="s">
        <v>69</v>
      </c>
      <c r="C19" s="172" t="s">
        <v>487</v>
      </c>
      <c r="D19" s="209" t="s">
        <v>485</v>
      </c>
      <c r="E19" s="148">
        <v>6</v>
      </c>
      <c r="F19" s="300"/>
      <c r="G19" s="301"/>
      <c r="H19" s="162">
        <f t="shared" si="0"/>
        <v>0</v>
      </c>
      <c r="I19" s="163">
        <f t="shared" si="1"/>
        <v>0</v>
      </c>
      <c r="J19"/>
      <c r="K19"/>
      <c r="L19" s="173"/>
      <c r="M19" s="141"/>
      <c r="N19" s="141"/>
      <c r="O19"/>
      <c r="P19"/>
      <c r="Q19"/>
      <c r="R19"/>
      <c r="S19"/>
      <c r="T19"/>
      <c r="U19"/>
      <c r="V19"/>
    </row>
    <row r="20" spans="1:22" s="153" customFormat="1" ht="15" customHeight="1" x14ac:dyDescent="0.25">
      <c r="A20" s="147"/>
      <c r="B20" s="174" t="s">
        <v>70</v>
      </c>
      <c r="C20" s="172" t="s">
        <v>488</v>
      </c>
      <c r="D20" s="209" t="s">
        <v>485</v>
      </c>
      <c r="E20" s="148">
        <v>10</v>
      </c>
      <c r="F20" s="300"/>
      <c r="G20" s="301"/>
      <c r="H20" s="162">
        <f t="shared" si="0"/>
        <v>0</v>
      </c>
      <c r="I20" s="163">
        <f t="shared" si="1"/>
        <v>0</v>
      </c>
      <c r="J20"/>
      <c r="K20"/>
      <c r="L20" s="173"/>
      <c r="M20" s="141"/>
      <c r="N20" s="141"/>
      <c r="O20"/>
      <c r="P20"/>
      <c r="Q20"/>
      <c r="R20"/>
      <c r="S20"/>
      <c r="T20"/>
      <c r="U20"/>
      <c r="V20"/>
    </row>
    <row r="21" spans="1:22" s="153" customFormat="1" ht="15" customHeight="1" x14ac:dyDescent="0.25">
      <c r="A21" s="147"/>
      <c r="B21" s="148" t="s">
        <v>71</v>
      </c>
      <c r="C21" s="172" t="s">
        <v>489</v>
      </c>
      <c r="D21" s="209" t="s">
        <v>485</v>
      </c>
      <c r="E21" s="148">
        <v>7</v>
      </c>
      <c r="F21" s="300"/>
      <c r="G21" s="301"/>
      <c r="H21" s="162">
        <f t="shared" si="0"/>
        <v>0</v>
      </c>
      <c r="I21" s="163">
        <f t="shared" si="1"/>
        <v>0</v>
      </c>
      <c r="J21"/>
      <c r="K21"/>
      <c r="L21" s="173"/>
      <c r="M21" s="141"/>
      <c r="N21" s="141"/>
      <c r="O21"/>
      <c r="P21"/>
      <c r="Q21"/>
      <c r="R21"/>
      <c r="S21"/>
      <c r="T21"/>
      <c r="U21"/>
      <c r="V21"/>
    </row>
    <row r="22" spans="1:22" s="153" customFormat="1" ht="5.25" customHeight="1" x14ac:dyDescent="0.25">
      <c r="A22" s="147"/>
      <c r="B22" s="148"/>
      <c r="C22" s="149"/>
      <c r="D22" s="157"/>
      <c r="E22" s="148"/>
      <c r="F22" s="300"/>
      <c r="G22" s="301"/>
      <c r="H22" s="142"/>
      <c r="I22" s="150"/>
      <c r="J22"/>
      <c r="K22"/>
      <c r="L22" s="151"/>
      <c r="M22" s="152"/>
      <c r="N22"/>
      <c r="O22"/>
      <c r="P22"/>
      <c r="Q22"/>
      <c r="R22"/>
      <c r="S22"/>
      <c r="T22"/>
      <c r="U22"/>
      <c r="V22"/>
    </row>
    <row r="23" spans="1:22" s="153" customFormat="1" ht="15" customHeight="1" x14ac:dyDescent="0.25">
      <c r="A23" s="147"/>
      <c r="B23" s="148"/>
      <c r="C23" s="172"/>
      <c r="D23" s="209"/>
      <c r="E23" s="148"/>
      <c r="F23" s="300"/>
      <c r="G23" s="301"/>
      <c r="H23" s="162">
        <f t="shared" ref="H23:H33" si="2">+E23*F23</f>
        <v>0</v>
      </c>
      <c r="I23" s="163">
        <f t="shared" ref="I23:I33" si="3">E23*G23</f>
        <v>0</v>
      </c>
      <c r="J23"/>
      <c r="K23"/>
      <c r="L23" s="173"/>
      <c r="M23" s="141"/>
      <c r="N23" s="141"/>
      <c r="O23"/>
      <c r="P23"/>
      <c r="Q23"/>
      <c r="R23"/>
      <c r="S23"/>
      <c r="T23"/>
      <c r="U23"/>
      <c r="V23"/>
    </row>
    <row r="24" spans="1:22" s="153" customFormat="1" ht="15" customHeight="1" x14ac:dyDescent="0.25">
      <c r="A24" s="147"/>
      <c r="B24" s="148"/>
      <c r="C24" s="172"/>
      <c r="D24" s="209"/>
      <c r="E24" s="148"/>
      <c r="F24" s="300"/>
      <c r="G24" s="301"/>
      <c r="H24" s="162">
        <f t="shared" si="2"/>
        <v>0</v>
      </c>
      <c r="I24" s="163">
        <f t="shared" si="3"/>
        <v>0</v>
      </c>
      <c r="J24"/>
      <c r="K24"/>
      <c r="L24" s="173"/>
      <c r="M24" s="141"/>
      <c r="N24" s="141"/>
      <c r="O24"/>
      <c r="P24"/>
      <c r="Q24"/>
      <c r="R24"/>
      <c r="S24"/>
      <c r="T24"/>
      <c r="U24"/>
      <c r="V24"/>
    </row>
    <row r="25" spans="1:22" s="153" customFormat="1" ht="15" customHeight="1" x14ac:dyDescent="0.25">
      <c r="A25" s="147"/>
      <c r="B25" s="148"/>
      <c r="C25" s="172"/>
      <c r="D25" s="209"/>
      <c r="E25" s="148"/>
      <c r="F25" s="300"/>
      <c r="G25" s="301"/>
      <c r="H25" s="162">
        <f t="shared" si="2"/>
        <v>0</v>
      </c>
      <c r="I25" s="163">
        <f t="shared" si="3"/>
        <v>0</v>
      </c>
      <c r="J25"/>
      <c r="K25"/>
      <c r="L25" s="173"/>
      <c r="M25" s="141"/>
      <c r="N25" s="141"/>
      <c r="O25"/>
      <c r="P25"/>
      <c r="Q25"/>
      <c r="R25"/>
      <c r="S25"/>
      <c r="T25"/>
      <c r="U25"/>
      <c r="V25"/>
    </row>
    <row r="26" spans="1:22" s="153" customFormat="1" ht="15" customHeight="1" x14ac:dyDescent="0.25">
      <c r="A26" s="147"/>
      <c r="B26" s="148"/>
      <c r="C26" s="172"/>
      <c r="D26" s="209"/>
      <c r="E26" s="148"/>
      <c r="F26" s="300"/>
      <c r="G26" s="301"/>
      <c r="H26" s="162">
        <f t="shared" si="2"/>
        <v>0</v>
      </c>
      <c r="I26" s="163">
        <f t="shared" si="3"/>
        <v>0</v>
      </c>
      <c r="J26"/>
      <c r="K26"/>
      <c r="L26" s="173"/>
      <c r="M26" s="141"/>
      <c r="N26" s="141"/>
      <c r="O26"/>
      <c r="P26"/>
      <c r="Q26"/>
      <c r="R26"/>
      <c r="S26"/>
      <c r="T26"/>
      <c r="U26"/>
      <c r="V26"/>
    </row>
    <row r="27" spans="1:22" s="153" customFormat="1" ht="15" customHeight="1" x14ac:dyDescent="0.25">
      <c r="A27" s="147"/>
      <c r="B27" s="148"/>
      <c r="C27" s="172"/>
      <c r="D27" s="209"/>
      <c r="E27" s="148"/>
      <c r="F27" s="300"/>
      <c r="G27" s="301"/>
      <c r="H27" s="162">
        <f t="shared" si="2"/>
        <v>0</v>
      </c>
      <c r="I27" s="163">
        <f t="shared" si="3"/>
        <v>0</v>
      </c>
      <c r="J27"/>
      <c r="K27"/>
      <c r="L27" s="173"/>
      <c r="M27" s="141"/>
      <c r="N27" s="141"/>
      <c r="O27"/>
      <c r="P27"/>
      <c r="Q27"/>
      <c r="R27"/>
      <c r="S27"/>
      <c r="T27"/>
      <c r="U27"/>
      <c r="V27"/>
    </row>
    <row r="28" spans="1:22" s="153" customFormat="1" ht="15" customHeight="1" x14ac:dyDescent="0.25">
      <c r="A28" s="147"/>
      <c r="B28" s="148"/>
      <c r="C28" s="172"/>
      <c r="D28" s="209"/>
      <c r="E28" s="148"/>
      <c r="F28" s="300"/>
      <c r="G28" s="301"/>
      <c r="H28" s="162">
        <f t="shared" si="2"/>
        <v>0</v>
      </c>
      <c r="I28" s="163">
        <f t="shared" si="3"/>
        <v>0</v>
      </c>
      <c r="J28"/>
      <c r="K28"/>
      <c r="L28" s="173"/>
      <c r="M28" s="141"/>
      <c r="N28" s="141"/>
      <c r="O28"/>
      <c r="P28"/>
      <c r="Q28"/>
      <c r="R28"/>
      <c r="S28"/>
      <c r="T28"/>
      <c r="U28"/>
      <c r="V28"/>
    </row>
    <row r="29" spans="1:22" s="153" customFormat="1" ht="15" customHeight="1" x14ac:dyDescent="0.25">
      <c r="A29" s="147"/>
      <c r="B29" s="148"/>
      <c r="C29" s="172"/>
      <c r="D29" s="209"/>
      <c r="E29" s="148"/>
      <c r="F29" s="300"/>
      <c r="G29" s="301"/>
      <c r="H29" s="162">
        <f t="shared" si="2"/>
        <v>0</v>
      </c>
      <c r="I29" s="163">
        <f t="shared" si="3"/>
        <v>0</v>
      </c>
      <c r="J29"/>
      <c r="K29"/>
      <c r="L29" s="173"/>
      <c r="M29" s="141"/>
      <c r="N29" s="141"/>
      <c r="O29"/>
      <c r="P29"/>
      <c r="Q29"/>
      <c r="R29"/>
      <c r="S29"/>
      <c r="T29"/>
      <c r="U29"/>
      <c r="V29"/>
    </row>
    <row r="30" spans="1:22" s="153" customFormat="1" ht="15" customHeight="1" x14ac:dyDescent="0.25">
      <c r="A30" s="147"/>
      <c r="B30" s="148"/>
      <c r="C30" s="172"/>
      <c r="D30" s="209"/>
      <c r="E30" s="148"/>
      <c r="F30" s="300"/>
      <c r="G30" s="301"/>
      <c r="H30" s="162">
        <f t="shared" si="2"/>
        <v>0</v>
      </c>
      <c r="I30" s="163">
        <f t="shared" si="3"/>
        <v>0</v>
      </c>
      <c r="J30"/>
      <c r="K30"/>
      <c r="L30" s="173"/>
      <c r="M30" s="141"/>
      <c r="N30" s="141"/>
      <c r="O30"/>
      <c r="P30"/>
      <c r="Q30"/>
      <c r="R30"/>
      <c r="S30"/>
      <c r="T30"/>
      <c r="U30"/>
      <c r="V30"/>
    </row>
    <row r="31" spans="1:22" s="153" customFormat="1" ht="15" customHeight="1" x14ac:dyDescent="0.25">
      <c r="A31" s="147"/>
      <c r="B31" s="148"/>
      <c r="C31" s="172"/>
      <c r="D31" s="209"/>
      <c r="E31" s="148"/>
      <c r="F31" s="300"/>
      <c r="G31" s="301"/>
      <c r="H31" s="162">
        <f t="shared" si="2"/>
        <v>0</v>
      </c>
      <c r="I31" s="163">
        <f t="shared" si="3"/>
        <v>0</v>
      </c>
      <c r="J31"/>
      <c r="K31"/>
      <c r="L31" s="173"/>
      <c r="M31" s="141"/>
      <c r="N31" s="141"/>
      <c r="O31"/>
      <c r="P31"/>
      <c r="Q31"/>
      <c r="R31"/>
      <c r="S31"/>
      <c r="T31"/>
      <c r="U31"/>
      <c r="V31"/>
    </row>
    <row r="32" spans="1:22" s="153" customFormat="1" ht="15" customHeight="1" x14ac:dyDescent="0.25">
      <c r="A32" s="147"/>
      <c r="B32" s="148"/>
      <c r="C32" s="172"/>
      <c r="D32" s="209"/>
      <c r="E32" s="148"/>
      <c r="F32" s="300"/>
      <c r="G32" s="301"/>
      <c r="H32" s="162">
        <f t="shared" si="2"/>
        <v>0</v>
      </c>
      <c r="I32" s="163">
        <f t="shared" si="3"/>
        <v>0</v>
      </c>
      <c r="J32"/>
      <c r="K32"/>
      <c r="L32" s="173"/>
      <c r="M32" s="141"/>
      <c r="N32" s="141"/>
      <c r="O32"/>
      <c r="P32"/>
      <c r="Q32"/>
      <c r="R32"/>
      <c r="S32"/>
      <c r="T32"/>
      <c r="U32"/>
      <c r="V32"/>
    </row>
    <row r="33" spans="1:22" s="153" customFormat="1" ht="15" customHeight="1" x14ac:dyDescent="0.25">
      <c r="A33" s="147"/>
      <c r="B33" s="148"/>
      <c r="C33" s="172"/>
      <c r="D33" s="209"/>
      <c r="E33" s="148"/>
      <c r="F33" s="300"/>
      <c r="G33" s="301"/>
      <c r="H33" s="162">
        <f t="shared" si="2"/>
        <v>0</v>
      </c>
      <c r="I33" s="163">
        <f t="shared" si="3"/>
        <v>0</v>
      </c>
      <c r="J33"/>
      <c r="K33"/>
      <c r="L33" s="173"/>
      <c r="M33" s="141"/>
      <c r="N33" s="141"/>
      <c r="O33"/>
      <c r="P33"/>
      <c r="Q33"/>
      <c r="R33"/>
      <c r="S33"/>
      <c r="T33"/>
      <c r="U33"/>
      <c r="V33"/>
    </row>
    <row r="34" spans="1:22" s="153" customFormat="1" ht="5.25" customHeight="1" thickBot="1" x14ac:dyDescent="0.3">
      <c r="A34" s="147"/>
      <c r="B34" s="148"/>
      <c r="C34" s="149"/>
      <c r="D34" s="157"/>
      <c r="E34" s="148"/>
      <c r="F34" s="159"/>
      <c r="G34" s="160"/>
      <c r="H34" s="142"/>
      <c r="I34" s="150"/>
      <c r="J34"/>
      <c r="K34"/>
      <c r="L34" s="151"/>
      <c r="M34" s="152"/>
      <c r="N34"/>
      <c r="O34"/>
      <c r="P34"/>
      <c r="Q34"/>
      <c r="R34"/>
      <c r="S34"/>
      <c r="T34"/>
      <c r="U34"/>
      <c r="V34"/>
    </row>
    <row r="35" spans="1:22" s="175" customFormat="1" ht="15" customHeight="1" thickBot="1" x14ac:dyDescent="0.3">
      <c r="A35" s="832" t="str">
        <f>INDICE!C14</f>
        <v>C.2.2 Obras Civiles LAT DT ET Mendoza Norte - ET Las Heras</v>
      </c>
      <c r="B35" s="833"/>
      <c r="C35" s="833"/>
      <c r="D35" s="833"/>
      <c r="E35" s="834"/>
      <c r="F35" s="835" t="s">
        <v>856</v>
      </c>
      <c r="G35" s="792"/>
      <c r="H35" s="409">
        <f>H8+H10+H16++H14+SUM(H23:H33)</f>
        <v>0</v>
      </c>
      <c r="I35" s="410">
        <f>I8+I10+I16++I14+SUM(I23:I33)</f>
        <v>0</v>
      </c>
      <c r="J35"/>
      <c r="K35"/>
      <c r="L35"/>
      <c r="O35"/>
      <c r="P35"/>
      <c r="Q35"/>
      <c r="R35"/>
      <c r="S35"/>
      <c r="T35"/>
      <c r="U35"/>
      <c r="V35"/>
    </row>
    <row r="36" spans="1:22" x14ac:dyDescent="0.25">
      <c r="A36" s="143" t="str">
        <f>Hoja1!A1</f>
        <v>Las cantidades son meramente orientativas, las mismas deben coincidir con lo presentado en la Oferta Técnica</v>
      </c>
      <c r="B36" s="143"/>
      <c r="C36" s="143"/>
      <c r="J36"/>
    </row>
    <row r="37" spans="1:22" x14ac:dyDescent="0.25">
      <c r="A37" s="853" t="str">
        <f>Hoja1!A2</f>
        <v>El Oferente deberá ajustar el itemizado descripto en las filas disponibles en consonacia con lo descripto en la Oferta Técnica.</v>
      </c>
      <c r="B37" s="853"/>
      <c r="C37" s="853"/>
      <c r="D37" s="853"/>
      <c r="E37" s="853"/>
      <c r="F37" s="853"/>
      <c r="G37" s="853"/>
      <c r="H37" s="853"/>
      <c r="I37" s="853"/>
    </row>
    <row r="42" spans="1:22" ht="16.5" thickBot="1" x14ac:dyDescent="0.3">
      <c r="D42" s="733" t="s">
        <v>25</v>
      </c>
      <c r="E42" s="733"/>
      <c r="F42" s="733"/>
      <c r="H42" s="733" t="s">
        <v>25</v>
      </c>
      <c r="I42" s="733"/>
    </row>
    <row r="43" spans="1:22" ht="15.75" x14ac:dyDescent="0.25">
      <c r="D43" s="734" t="s">
        <v>820</v>
      </c>
      <c r="E43" s="734"/>
      <c r="F43" s="734"/>
      <c r="H43" s="734" t="s">
        <v>26</v>
      </c>
      <c r="I43" s="734"/>
    </row>
  </sheetData>
  <sheetProtection autoFilter="0"/>
  <protectedRanges>
    <protectedRange sqref="D8:G34" name="Rango1"/>
  </protectedRanges>
  <mergeCells count="15">
    <mergeCell ref="A37:I37"/>
    <mergeCell ref="H42:I42"/>
    <mergeCell ref="H43:I43"/>
    <mergeCell ref="A35:E35"/>
    <mergeCell ref="F35:G35"/>
    <mergeCell ref="D42:F42"/>
    <mergeCell ref="D43:F43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6" fitToHeight="0" orientation="landscape" r:id="rId1"/>
  <headerFooter>
    <oddHeader>&amp;L&amp;G&amp;R&amp;G</oddHeader>
  </headerFooter>
  <rowBreaks count="1" manualBreakCount="1">
    <brk id="22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 codeName="Hoja13">
    <pageSetUpPr fitToPage="1"/>
  </sheetPr>
  <dimension ref="A1:K41"/>
  <sheetViews>
    <sheetView showGridLines="0" view="pageBreakPreview" topLeftCell="A25" zoomScale="90" zoomScaleNormal="100" zoomScaleSheetLayoutView="90" workbookViewId="0">
      <selection activeCell="I46" sqref="I46"/>
    </sheetView>
  </sheetViews>
  <sheetFormatPr baseColWidth="10" defaultColWidth="11.42578125" defaultRowHeight="12.75" x14ac:dyDescent="0.25"/>
  <cols>
    <col min="1" max="1" width="5.5703125" style="12" customWidth="1"/>
    <col min="2" max="2" width="6.28515625" style="12" customWidth="1"/>
    <col min="3" max="3" width="67.28515625" style="12" customWidth="1"/>
    <col min="4" max="4" width="8.5703125" style="12" customWidth="1"/>
    <col min="5" max="5" width="5.7109375" style="12" customWidth="1"/>
    <col min="6" max="6" width="13.85546875" style="12" bestFit="1" customWidth="1"/>
    <col min="7" max="7" width="18" style="12" customWidth="1"/>
    <col min="8" max="8" width="15.7109375" style="12" customWidth="1"/>
    <col min="9" max="9" width="21.28515625" style="12" bestFit="1" customWidth="1"/>
    <col min="10" max="10" width="11.42578125" style="12"/>
    <col min="11" max="11" width="16.140625" style="12" bestFit="1" customWidth="1"/>
    <col min="12" max="16384" width="11.42578125" style="12"/>
  </cols>
  <sheetData>
    <row r="1" spans="1:11" s="2" customFormat="1" ht="104.25" customHeight="1" x14ac:dyDescent="0.2">
      <c r="A1" s="817" t="str">
        <f>'C 2.2'!A1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18"/>
      <c r="C1" s="818"/>
      <c r="D1" s="818"/>
      <c r="E1" s="818"/>
      <c r="F1" s="818"/>
      <c r="G1" s="818"/>
      <c r="H1" s="818"/>
      <c r="I1" s="819"/>
    </row>
    <row r="2" spans="1:11" s="2" customFormat="1" ht="9.9499999999999993" customHeight="1" thickBot="1" x14ac:dyDescent="0.25"/>
    <row r="3" spans="1:11" s="2" customFormat="1" ht="23.25" customHeight="1" thickBot="1" x14ac:dyDescent="0.25">
      <c r="A3" s="772" t="s">
        <v>408</v>
      </c>
      <c r="B3" s="773"/>
      <c r="C3" s="773"/>
      <c r="D3" s="773"/>
      <c r="E3" s="773"/>
      <c r="F3" s="773"/>
      <c r="G3" s="773"/>
      <c r="H3" s="773"/>
      <c r="I3" s="774"/>
    </row>
    <row r="4" spans="1:11" s="2" customFormat="1" ht="12" customHeight="1" thickBot="1" x14ac:dyDescent="0.25"/>
    <row r="5" spans="1:11" s="8" customFormat="1" ht="15" customHeight="1" x14ac:dyDescent="0.25">
      <c r="A5" s="854" t="s">
        <v>29</v>
      </c>
      <c r="B5" s="857" t="s">
        <v>30</v>
      </c>
      <c r="C5" s="178"/>
      <c r="D5" s="783" t="s">
        <v>268</v>
      </c>
      <c r="E5" s="783" t="s">
        <v>269</v>
      </c>
      <c r="F5" s="767" t="s">
        <v>33</v>
      </c>
      <c r="G5" s="848"/>
      <c r="H5" s="767" t="s">
        <v>34</v>
      </c>
      <c r="I5" s="851"/>
    </row>
    <row r="6" spans="1:11" s="8" customFormat="1" ht="18" customHeight="1" x14ac:dyDescent="0.25">
      <c r="A6" s="855"/>
      <c r="B6" s="858"/>
      <c r="C6" s="179" t="s">
        <v>35</v>
      </c>
      <c r="D6" s="784"/>
      <c r="E6" s="784"/>
      <c r="F6" s="850"/>
      <c r="G6" s="850"/>
      <c r="H6" s="850"/>
      <c r="I6" s="852"/>
      <c r="K6" s="138"/>
    </row>
    <row r="7" spans="1:11" s="8" customFormat="1" ht="33.75" customHeight="1" thickBot="1" x14ac:dyDescent="0.3">
      <c r="A7" s="856"/>
      <c r="B7" s="859"/>
      <c r="C7" s="180"/>
      <c r="D7" s="785"/>
      <c r="E7" s="785"/>
      <c r="F7" s="137" t="s">
        <v>21</v>
      </c>
      <c r="G7" s="137" t="s">
        <v>22</v>
      </c>
      <c r="H7" s="137" t="s">
        <v>21</v>
      </c>
      <c r="I7" s="137" t="s">
        <v>22</v>
      </c>
    </row>
    <row r="8" spans="1:11" s="175" customFormat="1" ht="29.25" customHeight="1" x14ac:dyDescent="0.25">
      <c r="A8" s="147">
        <v>1</v>
      </c>
      <c r="B8" s="148"/>
      <c r="C8" s="156" t="s">
        <v>490</v>
      </c>
      <c r="D8" s="417"/>
      <c r="E8" s="417"/>
      <c r="F8" s="419"/>
      <c r="G8" s="416"/>
      <c r="H8" s="262">
        <f>H9+H10+H11</f>
        <v>0</v>
      </c>
      <c r="I8" s="263">
        <f>I9+I10+I11</f>
        <v>0</v>
      </c>
    </row>
    <row r="9" spans="1:11" s="175" customFormat="1" ht="15" customHeight="1" x14ac:dyDescent="0.25">
      <c r="A9" s="147"/>
      <c r="B9" s="148" t="s">
        <v>36</v>
      </c>
      <c r="C9" s="172" t="s">
        <v>491</v>
      </c>
      <c r="D9" s="256" t="s">
        <v>40</v>
      </c>
      <c r="E9" s="418">
        <f>SUM('C 2.1'!E10:E12)</f>
        <v>48</v>
      </c>
      <c r="F9" s="419"/>
      <c r="G9" s="416"/>
      <c r="H9" s="264">
        <f>+E9*F9</f>
        <v>0</v>
      </c>
      <c r="I9" s="265">
        <f>+E9*G9</f>
        <v>0</v>
      </c>
      <c r="K9" s="125"/>
    </row>
    <row r="10" spans="1:11" s="175" customFormat="1" ht="15" customHeight="1" x14ac:dyDescent="0.25">
      <c r="A10" s="147"/>
      <c r="B10" s="148" t="s">
        <v>131</v>
      </c>
      <c r="C10" s="161" t="s">
        <v>492</v>
      </c>
      <c r="D10" s="256" t="s">
        <v>40</v>
      </c>
      <c r="E10" s="418">
        <f>+SUM('C 2.1'!E13:E14)</f>
        <v>10</v>
      </c>
      <c r="F10" s="419"/>
      <c r="G10" s="416"/>
      <c r="H10" s="264">
        <f>+E10*F10</f>
        <v>0</v>
      </c>
      <c r="I10" s="265">
        <f>+E10*G10</f>
        <v>0</v>
      </c>
      <c r="K10" s="125"/>
    </row>
    <row r="11" spans="1:11" s="175" customFormat="1" ht="15" customHeight="1" x14ac:dyDescent="0.25">
      <c r="A11" s="147"/>
      <c r="B11" s="148" t="s">
        <v>133</v>
      </c>
      <c r="C11" s="161" t="s">
        <v>493</v>
      </c>
      <c r="D11" s="256" t="s">
        <v>40</v>
      </c>
      <c r="E11" s="418">
        <f>+SUM('C 2.1'!E15:E17)</f>
        <v>7</v>
      </c>
      <c r="F11" s="419"/>
      <c r="G11" s="416"/>
      <c r="H11" s="264">
        <f>+E11*F11</f>
        <v>0</v>
      </c>
      <c r="I11" s="265">
        <f>+E11*G11</f>
        <v>0</v>
      </c>
      <c r="K11" s="125"/>
    </row>
    <row r="12" spans="1:11" s="175" customFormat="1" ht="6" customHeight="1" x14ac:dyDescent="0.25">
      <c r="A12" s="147"/>
      <c r="B12" s="148"/>
      <c r="C12" s="165"/>
      <c r="D12" s="256"/>
      <c r="E12" s="418"/>
      <c r="F12" s="419"/>
      <c r="G12" s="416"/>
      <c r="H12" s="266"/>
      <c r="I12" s="267"/>
      <c r="K12" s="125"/>
    </row>
    <row r="13" spans="1:11" s="175" customFormat="1" ht="30" customHeight="1" x14ac:dyDescent="0.25">
      <c r="A13" s="147">
        <v>2</v>
      </c>
      <c r="B13" s="148"/>
      <c r="C13" s="167" t="s">
        <v>494</v>
      </c>
      <c r="D13" s="417"/>
      <c r="E13" s="417"/>
      <c r="F13" s="419"/>
      <c r="G13" s="416"/>
      <c r="H13" s="266">
        <f>H14+H15</f>
        <v>0</v>
      </c>
      <c r="I13" s="267">
        <f>I14+I15</f>
        <v>0</v>
      </c>
    </row>
    <row r="14" spans="1:11" s="175" customFormat="1" ht="15" customHeight="1" x14ac:dyDescent="0.25">
      <c r="A14" s="147"/>
      <c r="B14" s="148" t="s">
        <v>38</v>
      </c>
      <c r="C14" s="172" t="s">
        <v>495</v>
      </c>
      <c r="D14" s="256" t="s">
        <v>40</v>
      </c>
      <c r="E14" s="418">
        <f>+E9</f>
        <v>48</v>
      </c>
      <c r="F14" s="419"/>
      <c r="G14" s="416"/>
      <c r="H14" s="264">
        <f t="shared" ref="H14:H23" si="0">+E14*F14</f>
        <v>0</v>
      </c>
      <c r="I14" s="265">
        <f t="shared" ref="I14:I23" si="1">+E14*G14</f>
        <v>0</v>
      </c>
      <c r="K14" s="125"/>
    </row>
    <row r="15" spans="1:11" s="175" customFormat="1" ht="15" customHeight="1" x14ac:dyDescent="0.25">
      <c r="A15" s="147"/>
      <c r="B15" s="148" t="s">
        <v>41</v>
      </c>
      <c r="C15" s="161" t="s">
        <v>477</v>
      </c>
      <c r="D15" s="256" t="s">
        <v>40</v>
      </c>
      <c r="E15" s="418">
        <f>+E10+E11</f>
        <v>17</v>
      </c>
      <c r="F15" s="419"/>
      <c r="G15" s="416"/>
      <c r="H15" s="264">
        <f t="shared" si="0"/>
        <v>0</v>
      </c>
      <c r="I15" s="265">
        <f t="shared" si="1"/>
        <v>0</v>
      </c>
      <c r="K15" s="125"/>
    </row>
    <row r="16" spans="1:11" s="175" customFormat="1" ht="6" customHeight="1" x14ac:dyDescent="0.25">
      <c r="A16" s="147"/>
      <c r="B16" s="148"/>
      <c r="C16" s="165"/>
      <c r="D16" s="256"/>
      <c r="E16" s="418"/>
      <c r="F16" s="419"/>
      <c r="G16" s="416"/>
      <c r="H16" s="266"/>
      <c r="I16" s="267"/>
      <c r="K16" s="125"/>
    </row>
    <row r="17" spans="1:11" s="175" customFormat="1" ht="15" customHeight="1" x14ac:dyDescent="0.25">
      <c r="A17" s="147">
        <v>3</v>
      </c>
      <c r="B17" s="148"/>
      <c r="C17" s="165" t="s">
        <v>496</v>
      </c>
      <c r="D17" s="256" t="s">
        <v>468</v>
      </c>
      <c r="E17" s="418">
        <v>12</v>
      </c>
      <c r="F17" s="419"/>
      <c r="G17" s="416"/>
      <c r="H17" s="266">
        <f t="shared" si="0"/>
        <v>0</v>
      </c>
      <c r="I17" s="267">
        <f t="shared" si="1"/>
        <v>0</v>
      </c>
      <c r="K17" s="125"/>
    </row>
    <row r="18" spans="1:11" s="175" customFormat="1" ht="6" customHeight="1" x14ac:dyDescent="0.25">
      <c r="A18" s="147"/>
      <c r="B18" s="148"/>
      <c r="C18" s="165"/>
      <c r="D18" s="256"/>
      <c r="E18" s="418"/>
      <c r="F18" s="419"/>
      <c r="G18" s="416"/>
      <c r="H18" s="266"/>
      <c r="I18" s="267"/>
      <c r="K18" s="125"/>
    </row>
    <row r="19" spans="1:11" s="175" customFormat="1" ht="41.25" customHeight="1" x14ac:dyDescent="0.25">
      <c r="A19" s="147">
        <v>4</v>
      </c>
      <c r="B19" s="148"/>
      <c r="C19" s="167" t="s">
        <v>497</v>
      </c>
      <c r="D19" s="256" t="s">
        <v>468</v>
      </c>
      <c r="E19" s="418">
        <v>12</v>
      </c>
      <c r="F19" s="419"/>
      <c r="G19" s="416"/>
      <c r="H19" s="266">
        <f t="shared" si="0"/>
        <v>0</v>
      </c>
      <c r="I19" s="267">
        <f t="shared" si="1"/>
        <v>0</v>
      </c>
      <c r="K19" s="125"/>
    </row>
    <row r="20" spans="1:11" s="175" customFormat="1" ht="6" customHeight="1" x14ac:dyDescent="0.25">
      <c r="A20" s="147"/>
      <c r="B20" s="148"/>
      <c r="C20" s="165"/>
      <c r="D20" s="256"/>
      <c r="E20" s="418"/>
      <c r="F20" s="419"/>
      <c r="G20" s="416"/>
      <c r="H20" s="266"/>
      <c r="I20" s="267"/>
      <c r="K20" s="125"/>
    </row>
    <row r="21" spans="1:11" s="175" customFormat="1" ht="15" customHeight="1" x14ac:dyDescent="0.25">
      <c r="A21" s="147">
        <v>5</v>
      </c>
      <c r="B21" s="148"/>
      <c r="C21" s="165" t="s">
        <v>498</v>
      </c>
      <c r="D21" s="256" t="s">
        <v>40</v>
      </c>
      <c r="E21" s="418">
        <f>+'C 2.1'!E28</f>
        <v>390</v>
      </c>
      <c r="F21" s="419"/>
      <c r="G21" s="416"/>
      <c r="H21" s="266">
        <f t="shared" si="0"/>
        <v>0</v>
      </c>
      <c r="I21" s="267">
        <f t="shared" si="1"/>
        <v>0</v>
      </c>
      <c r="K21" s="125"/>
    </row>
    <row r="22" spans="1:11" s="175" customFormat="1" ht="6" customHeight="1" x14ac:dyDescent="0.25">
      <c r="A22" s="147"/>
      <c r="B22" s="148"/>
      <c r="C22" s="165"/>
      <c r="D22" s="256"/>
      <c r="E22" s="418"/>
      <c r="F22" s="419"/>
      <c r="G22" s="416"/>
      <c r="H22" s="266"/>
      <c r="I22" s="267"/>
      <c r="K22" s="125"/>
    </row>
    <row r="23" spans="1:11" s="175" customFormat="1" ht="15.75" customHeight="1" x14ac:dyDescent="0.25">
      <c r="A23" s="147">
        <v>6</v>
      </c>
      <c r="B23" s="148"/>
      <c r="C23" s="44" t="s">
        <v>668</v>
      </c>
      <c r="D23" s="256" t="s">
        <v>667</v>
      </c>
      <c r="E23" s="418">
        <v>10</v>
      </c>
      <c r="F23" s="419"/>
      <c r="G23" s="416"/>
      <c r="H23" s="266">
        <f t="shared" si="0"/>
        <v>0</v>
      </c>
      <c r="I23" s="267">
        <f t="shared" si="1"/>
        <v>0</v>
      </c>
      <c r="K23" s="125"/>
    </row>
    <row r="24" spans="1:11" s="175" customFormat="1" ht="6" customHeight="1" x14ac:dyDescent="0.25">
      <c r="A24" s="147"/>
      <c r="B24" s="148"/>
      <c r="C24" s="165"/>
      <c r="D24" s="256"/>
      <c r="E24" s="418"/>
      <c r="F24" s="419"/>
      <c r="G24" s="416"/>
      <c r="H24" s="266"/>
      <c r="I24" s="267"/>
      <c r="K24" s="125"/>
    </row>
    <row r="25" spans="1:11" s="175" customFormat="1" ht="15.75" customHeight="1" x14ac:dyDescent="0.25">
      <c r="A25" s="147">
        <v>7</v>
      </c>
      <c r="B25" s="148"/>
      <c r="C25" s="165" t="s">
        <v>499</v>
      </c>
      <c r="D25" s="256" t="s">
        <v>468</v>
      </c>
      <c r="E25" s="418">
        <v>12</v>
      </c>
      <c r="F25" s="419"/>
      <c r="G25" s="416"/>
      <c r="H25" s="266">
        <f t="shared" ref="H25" si="2">+E25*F25</f>
        <v>0</v>
      </c>
      <c r="I25" s="267">
        <f t="shared" ref="I25" si="3">+E25*G25</f>
        <v>0</v>
      </c>
      <c r="K25" s="125"/>
    </row>
    <row r="26" spans="1:11" s="175" customFormat="1" ht="6" customHeight="1" x14ac:dyDescent="0.25">
      <c r="A26" s="147"/>
      <c r="B26" s="148"/>
      <c r="C26" s="165"/>
      <c r="D26" s="256"/>
      <c r="E26" s="418"/>
      <c r="F26" s="419"/>
      <c r="G26" s="416"/>
      <c r="H26" s="266"/>
      <c r="I26" s="267"/>
      <c r="K26" s="125"/>
    </row>
    <row r="27" spans="1:11" s="175" customFormat="1" ht="15" customHeight="1" x14ac:dyDescent="0.25">
      <c r="A27" s="412"/>
      <c r="B27" s="256"/>
      <c r="C27" s="413"/>
      <c r="D27" s="256"/>
      <c r="E27" s="418"/>
      <c r="F27" s="419"/>
      <c r="G27" s="416"/>
      <c r="H27" s="264">
        <f t="shared" ref="H27:H34" si="4">+E27*F27</f>
        <v>0</v>
      </c>
      <c r="I27" s="265">
        <f t="shared" ref="I27:I34" si="5">+E27*G27</f>
        <v>0</v>
      </c>
      <c r="K27" s="125"/>
    </row>
    <row r="28" spans="1:11" s="175" customFormat="1" ht="15" customHeight="1" x14ac:dyDescent="0.25">
      <c r="A28" s="412"/>
      <c r="B28" s="256"/>
      <c r="C28" s="413"/>
      <c r="D28" s="256"/>
      <c r="E28" s="418"/>
      <c r="F28" s="419"/>
      <c r="G28" s="416"/>
      <c r="H28" s="264">
        <f t="shared" si="4"/>
        <v>0</v>
      </c>
      <c r="I28" s="265">
        <f t="shared" si="5"/>
        <v>0</v>
      </c>
      <c r="K28" s="125"/>
    </row>
    <row r="29" spans="1:11" s="175" customFormat="1" ht="15" customHeight="1" x14ac:dyDescent="0.25">
      <c r="A29" s="412"/>
      <c r="B29" s="256"/>
      <c r="C29" s="413"/>
      <c r="D29" s="256"/>
      <c r="E29" s="418"/>
      <c r="F29" s="419"/>
      <c r="G29" s="416"/>
      <c r="H29" s="264">
        <f t="shared" si="4"/>
        <v>0</v>
      </c>
      <c r="I29" s="265">
        <f t="shared" si="5"/>
        <v>0</v>
      </c>
      <c r="K29" s="125"/>
    </row>
    <row r="30" spans="1:11" s="175" customFormat="1" ht="15" customHeight="1" x14ac:dyDescent="0.25">
      <c r="A30" s="412"/>
      <c r="B30" s="256"/>
      <c r="C30" s="413"/>
      <c r="D30" s="256"/>
      <c r="E30" s="418"/>
      <c r="F30" s="419"/>
      <c r="G30" s="416"/>
      <c r="H30" s="264">
        <f t="shared" si="4"/>
        <v>0</v>
      </c>
      <c r="I30" s="265">
        <f t="shared" si="5"/>
        <v>0</v>
      </c>
      <c r="K30" s="125"/>
    </row>
    <row r="31" spans="1:11" s="175" customFormat="1" ht="15" customHeight="1" x14ac:dyDescent="0.25">
      <c r="A31" s="412"/>
      <c r="B31" s="256"/>
      <c r="C31" s="413"/>
      <c r="D31" s="256"/>
      <c r="E31" s="418"/>
      <c r="F31" s="419"/>
      <c r="G31" s="416"/>
      <c r="H31" s="264">
        <f t="shared" si="4"/>
        <v>0</v>
      </c>
      <c r="I31" s="265">
        <f t="shared" si="5"/>
        <v>0</v>
      </c>
      <c r="K31" s="125"/>
    </row>
    <row r="32" spans="1:11" s="175" customFormat="1" ht="15" customHeight="1" x14ac:dyDescent="0.25">
      <c r="A32" s="412"/>
      <c r="B32" s="256"/>
      <c r="C32" s="413"/>
      <c r="D32" s="256"/>
      <c r="E32" s="418"/>
      <c r="F32" s="419"/>
      <c r="G32" s="416"/>
      <c r="H32" s="264">
        <f t="shared" si="4"/>
        <v>0</v>
      </c>
      <c r="I32" s="265">
        <f t="shared" si="5"/>
        <v>0</v>
      </c>
      <c r="K32" s="125"/>
    </row>
    <row r="33" spans="1:11" s="175" customFormat="1" ht="15" customHeight="1" x14ac:dyDescent="0.25">
      <c r="A33" s="412"/>
      <c r="B33" s="256"/>
      <c r="C33" s="413"/>
      <c r="D33" s="256"/>
      <c r="E33" s="418"/>
      <c r="F33" s="419"/>
      <c r="G33" s="416"/>
      <c r="H33" s="264">
        <f t="shared" si="4"/>
        <v>0</v>
      </c>
      <c r="I33" s="265">
        <f t="shared" si="5"/>
        <v>0</v>
      </c>
      <c r="K33" s="125"/>
    </row>
    <row r="34" spans="1:11" s="175" customFormat="1" ht="15" customHeight="1" x14ac:dyDescent="0.25">
      <c r="A34" s="412"/>
      <c r="B34" s="256"/>
      <c r="C34" s="413"/>
      <c r="D34" s="256"/>
      <c r="E34" s="418"/>
      <c r="F34" s="419"/>
      <c r="G34" s="416"/>
      <c r="H34" s="264">
        <f t="shared" si="4"/>
        <v>0</v>
      </c>
      <c r="I34" s="265">
        <f t="shared" si="5"/>
        <v>0</v>
      </c>
      <c r="K34" s="125"/>
    </row>
    <row r="35" spans="1:11" s="175" customFormat="1" ht="6.75" customHeight="1" thickBot="1" x14ac:dyDescent="0.3">
      <c r="A35" s="412"/>
      <c r="B35" s="256"/>
      <c r="C35" s="413"/>
      <c r="D35" s="256"/>
      <c r="E35" s="418"/>
      <c r="F35" s="415"/>
      <c r="G35" s="416"/>
      <c r="H35" s="266"/>
      <c r="I35" s="267"/>
      <c r="K35" s="181"/>
    </row>
    <row r="36" spans="1:11" s="8" customFormat="1" ht="20.100000000000001" customHeight="1" thickBot="1" x14ac:dyDescent="0.3">
      <c r="A36" s="753" t="str">
        <f>INDICE!C15</f>
        <v>C.2.3 Montajes LAT DT ET Mendoza Norte - ET Las Heras</v>
      </c>
      <c r="B36" s="754"/>
      <c r="C36" s="754"/>
      <c r="D36" s="754"/>
      <c r="E36" s="754"/>
      <c r="F36" s="791" t="s">
        <v>856</v>
      </c>
      <c r="G36" s="792"/>
      <c r="H36" s="182">
        <f>H8+H13+H17+H19+H21+H23+H35+H25+SUM(H27:H34)</f>
        <v>0</v>
      </c>
      <c r="I36" s="183">
        <f>I8+I13+I17+I19+I21+I23+I35+I25+SUM(I27:I34)</f>
        <v>0</v>
      </c>
    </row>
    <row r="37" spans="1:11" x14ac:dyDescent="0.25">
      <c r="A37" s="143" t="str">
        <f>Hoja1!A1</f>
        <v>Las cantidades son meramente orientativas, las mismas deben coincidir con lo presentado en la Oferta Técnica</v>
      </c>
      <c r="B37" s="143"/>
      <c r="C37" s="143"/>
    </row>
    <row r="38" spans="1:11" ht="15.75" customHeight="1" x14ac:dyDescent="0.25">
      <c r="A38" s="12" t="str">
        <f>Hoja1!A2</f>
        <v>El Oferente deberá ajustar el itemizado descripto en las filas disponibles en consonacia con lo descripto en la Oferta Técnica.</v>
      </c>
    </row>
    <row r="40" spans="1:11" ht="16.5" thickBot="1" x14ac:dyDescent="0.3">
      <c r="D40" s="733" t="s">
        <v>25</v>
      </c>
      <c r="E40" s="733"/>
      <c r="F40" s="733"/>
      <c r="H40" s="733" t="s">
        <v>25</v>
      </c>
      <c r="I40" s="733"/>
    </row>
    <row r="41" spans="1:11" ht="15.75" x14ac:dyDescent="0.25">
      <c r="D41" s="734" t="s">
        <v>820</v>
      </c>
      <c r="E41" s="734"/>
      <c r="F41" s="734"/>
      <c r="H41" s="734" t="s">
        <v>26</v>
      </c>
      <c r="I41" s="734"/>
    </row>
  </sheetData>
  <sheetProtection algorithmName="SHA-512" hashValue="A4qqVyOm+yksSAGJ16ClNxTU0ixGXtYAoQdwcHxLBTM2WICgn5Q8XipU1Yy+bIWms6J5lprwsdlb7f5d653BTg==" saltValue="RijWNTq86zxVR8u2kxALgg==" spinCount="100000" sheet="1" autoFilter="0"/>
  <protectedRanges>
    <protectedRange sqref="D13:E13 E9:E12 E14:E35" name="Rango1"/>
    <protectedRange sqref="D9:D12 D14:D35" name="Rango1_1"/>
  </protectedRanges>
  <mergeCells count="14">
    <mergeCell ref="A1:I1"/>
    <mergeCell ref="A3:I3"/>
    <mergeCell ref="A5:A7"/>
    <mergeCell ref="B5:B7"/>
    <mergeCell ref="D5:D7"/>
    <mergeCell ref="E5:E7"/>
    <mergeCell ref="F5:G6"/>
    <mergeCell ref="H5:I6"/>
    <mergeCell ref="D40:F40"/>
    <mergeCell ref="D41:F41"/>
    <mergeCell ref="H40:I40"/>
    <mergeCell ref="H41:I41"/>
    <mergeCell ref="A36:E36"/>
    <mergeCell ref="F36:G3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5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 codeName="Hoja14">
    <pageSetUpPr fitToPage="1"/>
  </sheetPr>
  <dimension ref="A1:P40"/>
  <sheetViews>
    <sheetView view="pageBreakPreview" topLeftCell="A6" zoomScaleNormal="100" zoomScaleSheetLayoutView="100" workbookViewId="0">
      <selection activeCell="E17" sqref="E17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7.140625" style="1" customWidth="1"/>
    <col min="5" max="5" width="8.7109375" style="1" customWidth="1"/>
    <col min="6" max="9" width="15.7109375" style="1" customWidth="1"/>
    <col min="10" max="11" width="11.42578125" style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97.5" customHeight="1" thickBot="1" x14ac:dyDescent="0.25">
      <c r="A1" s="772" t="str">
        <f>'C 2.3'!A1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73"/>
      <c r="C1" s="773"/>
      <c r="D1" s="773"/>
      <c r="E1" s="773"/>
      <c r="F1" s="773"/>
      <c r="G1" s="773"/>
      <c r="H1" s="773"/>
      <c r="I1" s="774"/>
    </row>
    <row r="2" spans="1:16" ht="4.5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6" ht="21.75" thickBot="1" x14ac:dyDescent="0.25">
      <c r="A3" s="775" t="s">
        <v>409</v>
      </c>
      <c r="B3" s="776"/>
      <c r="C3" s="776"/>
      <c r="D3" s="776"/>
      <c r="E3" s="776"/>
      <c r="F3" s="776"/>
      <c r="G3" s="776"/>
      <c r="H3" s="776"/>
      <c r="I3" s="777"/>
    </row>
    <row r="4" spans="1:16" ht="3.75" customHeight="1" thickBot="1" x14ac:dyDescent="0.25"/>
    <row r="5" spans="1:16" ht="15.75" x14ac:dyDescent="0.2">
      <c r="A5" s="860" t="s">
        <v>29</v>
      </c>
      <c r="B5" s="863" t="s">
        <v>30</v>
      </c>
      <c r="C5" s="184"/>
      <c r="D5" s="866" t="s">
        <v>268</v>
      </c>
      <c r="E5" s="866" t="s">
        <v>269</v>
      </c>
      <c r="F5" s="869" t="s">
        <v>33</v>
      </c>
      <c r="G5" s="870"/>
      <c r="H5" s="869" t="s">
        <v>34</v>
      </c>
      <c r="I5" s="872"/>
    </row>
    <row r="6" spans="1:16" ht="15.75" x14ac:dyDescent="0.2">
      <c r="A6" s="861"/>
      <c r="B6" s="864"/>
      <c r="C6" s="185" t="s">
        <v>35</v>
      </c>
      <c r="D6" s="867"/>
      <c r="E6" s="867"/>
      <c r="F6" s="871"/>
      <c r="G6" s="871"/>
      <c r="H6" s="871"/>
      <c r="I6" s="873"/>
    </row>
    <row r="7" spans="1:16" ht="16.5" thickBot="1" x14ac:dyDescent="0.25">
      <c r="A7" s="862"/>
      <c r="B7" s="865"/>
      <c r="C7" s="186"/>
      <c r="D7" s="868"/>
      <c r="E7" s="868"/>
      <c r="F7" s="187" t="s">
        <v>21</v>
      </c>
      <c r="G7" s="187" t="s">
        <v>22</v>
      </c>
      <c r="H7" s="187" t="s">
        <v>21</v>
      </c>
      <c r="I7" s="188" t="s">
        <v>22</v>
      </c>
    </row>
    <row r="8" spans="1:16" x14ac:dyDescent="0.2">
      <c r="A8" s="268">
        <v>1</v>
      </c>
      <c r="B8" s="269"/>
      <c r="C8" s="285" t="s">
        <v>500</v>
      </c>
      <c r="D8" s="286"/>
      <c r="E8" s="287"/>
      <c r="F8" s="420"/>
      <c r="G8" s="420"/>
      <c r="H8" s="279">
        <f>SUM(H9:H11)</f>
        <v>0</v>
      </c>
      <c r="I8" s="270">
        <f>SUM(I9:I11)</f>
        <v>0</v>
      </c>
    </row>
    <row r="9" spans="1:16" x14ac:dyDescent="0.2">
      <c r="A9" s="271"/>
      <c r="B9" s="272" t="s">
        <v>36</v>
      </c>
      <c r="C9" s="189" t="s">
        <v>460</v>
      </c>
      <c r="D9" s="273" t="s">
        <v>40</v>
      </c>
      <c r="E9" s="273">
        <v>1</v>
      </c>
      <c r="F9" s="420"/>
      <c r="G9" s="275"/>
      <c r="H9" s="274">
        <f t="shared" ref="H9:H10" si="0">+E9*F9</f>
        <v>0</v>
      </c>
      <c r="I9" s="275">
        <f t="shared" ref="I9:I10" si="1">+E9*G9</f>
        <v>0</v>
      </c>
    </row>
    <row r="10" spans="1:16" x14ac:dyDescent="0.2">
      <c r="A10" s="271"/>
      <c r="B10" s="272" t="s">
        <v>131</v>
      </c>
      <c r="C10" s="189" t="s">
        <v>464</v>
      </c>
      <c r="D10" s="273" t="s">
        <v>40</v>
      </c>
      <c r="E10" s="273">
        <v>1</v>
      </c>
      <c r="F10" s="420"/>
      <c r="G10" s="275"/>
      <c r="H10" s="274">
        <f t="shared" si="0"/>
        <v>0</v>
      </c>
      <c r="I10" s="275">
        <f t="shared" si="1"/>
        <v>0</v>
      </c>
    </row>
    <row r="11" spans="1:16" ht="5.25" customHeight="1" x14ac:dyDescent="0.2">
      <c r="A11" s="271"/>
      <c r="B11" s="276"/>
      <c r="C11" s="189"/>
      <c r="D11" s="273"/>
      <c r="E11" s="273"/>
      <c r="F11" s="420"/>
      <c r="G11" s="420"/>
      <c r="H11" s="274"/>
      <c r="I11" s="275"/>
      <c r="K11" s="85"/>
      <c r="L11" s="86"/>
      <c r="M11" s="13"/>
      <c r="N11" s="82"/>
      <c r="O11" s="83"/>
      <c r="P11" s="84"/>
    </row>
    <row r="12" spans="1:16" x14ac:dyDescent="0.2">
      <c r="A12" s="277">
        <v>2</v>
      </c>
      <c r="B12" s="276"/>
      <c r="C12" s="278" t="s">
        <v>501</v>
      </c>
      <c r="D12" s="276"/>
      <c r="E12" s="288"/>
      <c r="F12" s="420"/>
      <c r="G12" s="275"/>
      <c r="H12" s="279">
        <f>SUM(H13:H15)</f>
        <v>0</v>
      </c>
      <c r="I12" s="280">
        <f>SUM(I13:I15)</f>
        <v>0</v>
      </c>
      <c r="K12" s="85"/>
      <c r="L12" s="86"/>
      <c r="M12" s="13"/>
      <c r="N12" s="82"/>
      <c r="O12" s="83"/>
      <c r="P12" s="84"/>
    </row>
    <row r="13" spans="1:16" x14ac:dyDescent="0.2">
      <c r="A13" s="271"/>
      <c r="B13" s="272" t="s">
        <v>38</v>
      </c>
      <c r="C13" s="189" t="s">
        <v>502</v>
      </c>
      <c r="D13" s="273" t="s">
        <v>392</v>
      </c>
      <c r="E13" s="281">
        <v>2500</v>
      </c>
      <c r="F13" s="420"/>
      <c r="G13" s="275"/>
      <c r="H13" s="274">
        <f>+E13*F13</f>
        <v>0</v>
      </c>
      <c r="I13" s="275">
        <f t="shared" ref="I13:I14" si="2">+E13*G13</f>
        <v>0</v>
      </c>
      <c r="K13" s="85"/>
      <c r="L13" s="86"/>
      <c r="M13" s="13"/>
      <c r="N13" s="82"/>
      <c r="O13" s="83"/>
      <c r="P13" s="84"/>
    </row>
    <row r="14" spans="1:16" x14ac:dyDescent="0.2">
      <c r="A14" s="271"/>
      <c r="B14" s="272" t="s">
        <v>41</v>
      </c>
      <c r="C14" s="189" t="s">
        <v>469</v>
      </c>
      <c r="D14" s="273" t="s">
        <v>392</v>
      </c>
      <c r="E14" s="281">
        <v>1000</v>
      </c>
      <c r="F14" s="420"/>
      <c r="G14" s="275"/>
      <c r="H14" s="274">
        <f>+E14*F14</f>
        <v>0</v>
      </c>
      <c r="I14" s="275">
        <f t="shared" si="2"/>
        <v>0</v>
      </c>
      <c r="K14" s="85"/>
      <c r="L14" s="86"/>
      <c r="M14" s="13"/>
      <c r="N14" s="82"/>
      <c r="O14" s="83"/>
      <c r="P14" s="84"/>
    </row>
    <row r="15" spans="1:16" ht="5.25" customHeight="1" x14ac:dyDescent="0.2">
      <c r="A15" s="271"/>
      <c r="B15" s="276"/>
      <c r="C15" s="189"/>
      <c r="D15" s="273"/>
      <c r="E15" s="273"/>
      <c r="F15" s="420"/>
      <c r="G15" s="275"/>
      <c r="H15" s="274"/>
      <c r="I15" s="275"/>
      <c r="K15" s="85"/>
      <c r="L15" s="86"/>
      <c r="M15" s="13"/>
      <c r="N15" s="82"/>
      <c r="O15" s="83"/>
      <c r="P15" s="84"/>
    </row>
    <row r="16" spans="1:16" x14ac:dyDescent="0.2">
      <c r="A16" s="277">
        <v>3</v>
      </c>
      <c r="B16" s="209"/>
      <c r="C16" s="231" t="s">
        <v>503</v>
      </c>
      <c r="D16" s="273" t="s">
        <v>40</v>
      </c>
      <c r="E16" s="281">
        <v>287</v>
      </c>
      <c r="F16" s="420"/>
      <c r="G16" s="275"/>
      <c r="H16" s="283">
        <f>+E16*F16</f>
        <v>0</v>
      </c>
      <c r="I16" s="280">
        <f>E16*G16</f>
        <v>0</v>
      </c>
      <c r="K16" s="85"/>
      <c r="L16" s="86"/>
      <c r="M16" s="13"/>
      <c r="N16" s="82"/>
      <c r="O16" s="83"/>
      <c r="P16" s="84"/>
    </row>
    <row r="17" spans="1:16" ht="5.25" customHeight="1" x14ac:dyDescent="0.2">
      <c r="A17" s="271"/>
      <c r="B17" s="276"/>
      <c r="C17" s="189"/>
      <c r="D17" s="273"/>
      <c r="E17" s="273"/>
      <c r="F17" s="420"/>
      <c r="G17" s="275"/>
      <c r="H17" s="274"/>
      <c r="I17" s="275"/>
      <c r="K17" s="85"/>
      <c r="L17" s="86"/>
      <c r="M17" s="13"/>
      <c r="N17" s="82"/>
      <c r="O17" s="83"/>
      <c r="P17" s="84"/>
    </row>
    <row r="18" spans="1:16" ht="15" x14ac:dyDescent="0.2">
      <c r="A18" s="277">
        <v>4</v>
      </c>
      <c r="B18" s="209"/>
      <c r="C18" s="231" t="s">
        <v>504</v>
      </c>
      <c r="D18" s="256" t="s">
        <v>37</v>
      </c>
      <c r="E18" s="284">
        <v>1</v>
      </c>
      <c r="F18" s="420"/>
      <c r="G18" s="275"/>
      <c r="H18" s="283">
        <f>E18*F18</f>
        <v>0</v>
      </c>
      <c r="I18" s="280">
        <f>E18*G18</f>
        <v>0</v>
      </c>
      <c r="K18" s="85"/>
      <c r="L18" s="86"/>
      <c r="M18" s="13"/>
      <c r="N18" s="82"/>
      <c r="O18" s="83"/>
      <c r="P18" s="84"/>
    </row>
    <row r="19" spans="1:16" ht="5.25" customHeight="1" x14ac:dyDescent="0.2">
      <c r="A19" s="271"/>
      <c r="B19" s="276"/>
      <c r="C19" s="189"/>
      <c r="D19" s="273"/>
      <c r="E19" s="273"/>
      <c r="F19" s="420"/>
      <c r="G19" s="275"/>
      <c r="H19" s="283"/>
      <c r="I19" s="275"/>
      <c r="K19" s="85"/>
      <c r="L19" s="86"/>
      <c r="M19" s="13"/>
      <c r="N19" s="82"/>
      <c r="O19" s="83"/>
      <c r="P19" s="84"/>
    </row>
    <row r="20" spans="1:16" ht="15" x14ac:dyDescent="0.2">
      <c r="A20" s="230">
        <v>5</v>
      </c>
      <c r="B20" s="209"/>
      <c r="C20" s="231" t="s">
        <v>475</v>
      </c>
      <c r="D20" s="256" t="s">
        <v>37</v>
      </c>
      <c r="E20" s="284">
        <v>1</v>
      </c>
      <c r="F20" s="420"/>
      <c r="G20" s="275"/>
      <c r="H20" s="283">
        <f>E20*F20</f>
        <v>0</v>
      </c>
      <c r="I20" s="280">
        <f>E20*G20</f>
        <v>0</v>
      </c>
      <c r="K20" s="85"/>
      <c r="L20" s="86"/>
      <c r="M20" s="13"/>
      <c r="N20" s="82"/>
      <c r="O20" s="83"/>
      <c r="P20" s="84"/>
    </row>
    <row r="21" spans="1:16" ht="5.25" customHeight="1" x14ac:dyDescent="0.2">
      <c r="A21" s="271"/>
      <c r="B21" s="276"/>
      <c r="C21" s="189"/>
      <c r="D21" s="273"/>
      <c r="E21" s="273"/>
      <c r="F21" s="420"/>
      <c r="G21" s="275"/>
      <c r="H21" s="274"/>
      <c r="I21" s="275"/>
      <c r="K21" s="85"/>
      <c r="L21" s="86"/>
      <c r="M21" s="13"/>
      <c r="N21" s="82"/>
      <c r="O21" s="83"/>
      <c r="P21" s="84"/>
    </row>
    <row r="22" spans="1:16" x14ac:dyDescent="0.2">
      <c r="A22" s="271"/>
      <c r="B22" s="276"/>
      <c r="C22" s="282"/>
      <c r="D22" s="276"/>
      <c r="E22" s="273"/>
      <c r="F22" s="420"/>
      <c r="G22" s="275"/>
      <c r="H22" s="274">
        <f t="shared" ref="H22:H31" si="3">+E22*F22</f>
        <v>0</v>
      </c>
      <c r="I22" s="275">
        <f t="shared" ref="I22:I31" si="4">+E22*G22</f>
        <v>0</v>
      </c>
      <c r="K22" s="85"/>
      <c r="L22" s="86"/>
      <c r="M22" s="13"/>
      <c r="N22" s="82"/>
      <c r="O22" s="83"/>
      <c r="P22" s="84"/>
    </row>
    <row r="23" spans="1:16" x14ac:dyDescent="0.2">
      <c r="A23" s="271"/>
      <c r="B23" s="276"/>
      <c r="C23" s="282"/>
      <c r="D23" s="276"/>
      <c r="E23" s="273"/>
      <c r="F23" s="420"/>
      <c r="G23" s="275"/>
      <c r="H23" s="274">
        <f t="shared" si="3"/>
        <v>0</v>
      </c>
      <c r="I23" s="275">
        <f t="shared" si="4"/>
        <v>0</v>
      </c>
      <c r="K23" s="85"/>
      <c r="L23" s="86"/>
      <c r="M23" s="13"/>
      <c r="N23" s="82"/>
      <c r="O23" s="83"/>
      <c r="P23" s="84"/>
    </row>
    <row r="24" spans="1:16" x14ac:dyDescent="0.2">
      <c r="A24" s="271"/>
      <c r="B24" s="276"/>
      <c r="C24" s="282"/>
      <c r="D24" s="276"/>
      <c r="E24" s="273"/>
      <c r="F24" s="420"/>
      <c r="G24" s="275"/>
      <c r="H24" s="274">
        <f t="shared" si="3"/>
        <v>0</v>
      </c>
      <c r="I24" s="275">
        <f t="shared" si="4"/>
        <v>0</v>
      </c>
      <c r="K24" s="85"/>
      <c r="L24" s="86"/>
      <c r="M24" s="13"/>
      <c r="N24" s="82"/>
      <c r="O24" s="83"/>
      <c r="P24" s="84"/>
    </row>
    <row r="25" spans="1:16" x14ac:dyDescent="0.2">
      <c r="A25" s="271"/>
      <c r="B25" s="276"/>
      <c r="C25" s="282"/>
      <c r="D25" s="276"/>
      <c r="E25" s="273"/>
      <c r="F25" s="420"/>
      <c r="G25" s="275"/>
      <c r="H25" s="274">
        <f t="shared" si="3"/>
        <v>0</v>
      </c>
      <c r="I25" s="275">
        <f t="shared" si="4"/>
        <v>0</v>
      </c>
      <c r="K25" s="85"/>
      <c r="L25" s="86"/>
      <c r="M25" s="13"/>
      <c r="N25" s="82"/>
      <c r="O25" s="83"/>
      <c r="P25" s="84"/>
    </row>
    <row r="26" spans="1:16" x14ac:dyDescent="0.2">
      <c r="A26" s="271"/>
      <c r="B26" s="276"/>
      <c r="C26" s="282"/>
      <c r="D26" s="276"/>
      <c r="E26" s="273"/>
      <c r="F26" s="420"/>
      <c r="G26" s="275"/>
      <c r="H26" s="274">
        <f t="shared" si="3"/>
        <v>0</v>
      </c>
      <c r="I26" s="275">
        <f t="shared" si="4"/>
        <v>0</v>
      </c>
      <c r="K26" s="85"/>
      <c r="L26" s="86"/>
      <c r="M26" s="13"/>
      <c r="N26" s="82"/>
      <c r="O26" s="83"/>
      <c r="P26" s="84"/>
    </row>
    <row r="27" spans="1:16" x14ac:dyDescent="0.2">
      <c r="A27" s="271"/>
      <c r="B27" s="276"/>
      <c r="C27" s="282"/>
      <c r="D27" s="276"/>
      <c r="E27" s="273"/>
      <c r="F27" s="420"/>
      <c r="G27" s="275"/>
      <c r="H27" s="274">
        <f t="shared" si="3"/>
        <v>0</v>
      </c>
      <c r="I27" s="275">
        <f t="shared" si="4"/>
        <v>0</v>
      </c>
      <c r="K27" s="85"/>
      <c r="L27" s="86"/>
      <c r="M27" s="13"/>
      <c r="N27" s="82"/>
      <c r="O27" s="83"/>
      <c r="P27" s="84"/>
    </row>
    <row r="28" spans="1:16" x14ac:dyDescent="0.2">
      <c r="A28" s="271"/>
      <c r="B28" s="276"/>
      <c r="C28" s="282"/>
      <c r="D28" s="276"/>
      <c r="E28" s="273"/>
      <c r="F28" s="420"/>
      <c r="G28" s="275"/>
      <c r="H28" s="274">
        <f t="shared" si="3"/>
        <v>0</v>
      </c>
      <c r="I28" s="275">
        <f t="shared" si="4"/>
        <v>0</v>
      </c>
      <c r="K28" s="85"/>
      <c r="L28" s="86"/>
      <c r="M28" s="13"/>
      <c r="N28" s="82"/>
      <c r="O28" s="83"/>
      <c r="P28" s="84"/>
    </row>
    <row r="29" spans="1:16" x14ac:dyDescent="0.2">
      <c r="A29" s="271"/>
      <c r="B29" s="276"/>
      <c r="C29" s="282"/>
      <c r="D29" s="276"/>
      <c r="E29" s="273"/>
      <c r="F29" s="420"/>
      <c r="G29" s="275"/>
      <c r="H29" s="274">
        <f t="shared" si="3"/>
        <v>0</v>
      </c>
      <c r="I29" s="275">
        <f t="shared" si="4"/>
        <v>0</v>
      </c>
      <c r="K29" s="85"/>
      <c r="L29" s="86"/>
      <c r="M29" s="13"/>
      <c r="N29" s="82"/>
      <c r="O29" s="83"/>
      <c r="P29" s="84"/>
    </row>
    <row r="30" spans="1:16" x14ac:dyDescent="0.2">
      <c r="A30" s="271"/>
      <c r="B30" s="276"/>
      <c r="C30" s="282"/>
      <c r="D30" s="276"/>
      <c r="E30" s="273"/>
      <c r="F30" s="420"/>
      <c r="G30" s="275"/>
      <c r="H30" s="274">
        <f t="shared" si="3"/>
        <v>0</v>
      </c>
      <c r="I30" s="275">
        <f t="shared" si="4"/>
        <v>0</v>
      </c>
      <c r="K30" s="85"/>
      <c r="L30" s="86"/>
      <c r="M30" s="13"/>
      <c r="N30" s="82"/>
      <c r="O30" s="83"/>
      <c r="P30" s="84"/>
    </row>
    <row r="31" spans="1:16" x14ac:dyDescent="0.2">
      <c r="A31" s="271"/>
      <c r="B31" s="276"/>
      <c r="C31" s="282"/>
      <c r="D31" s="276"/>
      <c r="E31" s="276"/>
      <c r="F31" s="420"/>
      <c r="G31" s="275"/>
      <c r="H31" s="274">
        <f t="shared" si="3"/>
        <v>0</v>
      </c>
      <c r="I31" s="275">
        <f t="shared" si="4"/>
        <v>0</v>
      </c>
      <c r="K31" s="85"/>
      <c r="L31" s="86"/>
      <c r="M31" s="13"/>
      <c r="N31" s="82"/>
      <c r="O31" s="83"/>
      <c r="P31" s="84"/>
    </row>
    <row r="32" spans="1:16" ht="3" customHeight="1" thickBot="1" x14ac:dyDescent="0.25">
      <c r="A32" s="271"/>
      <c r="B32" s="276"/>
      <c r="C32" s="282"/>
      <c r="D32" s="276"/>
      <c r="E32" s="276"/>
      <c r="F32" s="289"/>
      <c r="G32" s="290"/>
      <c r="H32" s="291"/>
      <c r="I32" s="292"/>
    </row>
    <row r="33" spans="1:11" s="2" customFormat="1" ht="20.100000000000001" customHeight="1" thickBot="1" x14ac:dyDescent="0.25">
      <c r="A33" s="791" t="str">
        <f>INDICE!C16</f>
        <v>C.2.4 Respuestos LAT DT ET Mendoza Norte - ET Las Heras</v>
      </c>
      <c r="B33" s="835"/>
      <c r="C33" s="835"/>
      <c r="D33" s="835"/>
      <c r="E33" s="835"/>
      <c r="F33" s="791" t="s">
        <v>856</v>
      </c>
      <c r="G33" s="792"/>
      <c r="H33" s="190">
        <f>+H8+H12+H16+H18+H20+SUM(H22:H31)</f>
        <v>0</v>
      </c>
      <c r="I33" s="191">
        <f>+I8+I12+I16+I18+I20+SUM(I22:I31)</f>
        <v>0</v>
      </c>
      <c r="J33" s="30"/>
      <c r="K33" s="30"/>
    </row>
    <row r="34" spans="1:11" s="2" customFormat="1" x14ac:dyDescent="0.2">
      <c r="A34" s="2" t="str">
        <f>Hoja1!A1</f>
        <v>Las cantidades son meramente orientativas, las mismas deben coincidir con lo presentado en la Oferta Técnica</v>
      </c>
    </row>
    <row r="35" spans="1:11" s="2" customFormat="1" x14ac:dyDescent="0.2">
      <c r="A35" s="2" t="str">
        <f>Hoja1!A2</f>
        <v>El Oferente deberá ajustar el itemizado descripto en las filas disponibles en consonacia con lo descripto en la Oferta Técnica.</v>
      </c>
    </row>
    <row r="36" spans="1:11" s="2" customFormat="1" x14ac:dyDescent="0.2"/>
    <row r="37" spans="1:11" s="2" customFormat="1" x14ac:dyDescent="0.2"/>
    <row r="38" spans="1:11" s="2" customFormat="1" x14ac:dyDescent="0.2"/>
    <row r="39" spans="1:11" ht="15.75" x14ac:dyDescent="0.25">
      <c r="D39" s="733" t="s">
        <v>25</v>
      </c>
      <c r="E39" s="733"/>
      <c r="F39" s="733"/>
      <c r="H39" s="733" t="s">
        <v>25</v>
      </c>
      <c r="I39" s="733"/>
    </row>
    <row r="40" spans="1:11" ht="15.75" x14ac:dyDescent="0.25">
      <c r="D40" s="734" t="s">
        <v>820</v>
      </c>
      <c r="E40" s="734"/>
      <c r="F40" s="734"/>
      <c r="H40" s="734" t="s">
        <v>26</v>
      </c>
      <c r="I40" s="734"/>
    </row>
  </sheetData>
  <sheetProtection algorithmName="SHA-512" hashValue="6dJzmFT80TMG1UEVlAXiJoYQcJKHNJcpx5QjERgQd76dyHTZCQ0yqbpbkdsWkda79rs+FxDPsXGcq0UoVhnzdQ==" saltValue="zyGNYJsl6TrKFM7qBGgZIA==" spinCount="100000" sheet="1" objects="1" scenarios="1"/>
  <protectedRanges>
    <protectedRange sqref="F8:G31" name="Rango1_6_1"/>
    <protectedRange sqref="F32:G32" name="Rango1_6_1_15"/>
    <protectedRange sqref="M11:P31" name="Rango1"/>
    <protectedRange algorithmName="SHA-512" hashValue="2yllr3KmbrpOi6zPZtGEIHEKjusNxAsSviPCD6FGssdMHVeTAZYMB8npmRkYyujZbO0bzTqxL26qKMLH8zj3pg==" saltValue="5hcLDpxEFslR+7legJNgTg==" spinCount="100000" sqref="D9:E10 D16 E22:E30" name="Datos de Carga"/>
    <protectedRange algorithmName="SHA-512" hashValue="2yllr3KmbrpOi6zPZtGEIHEKjusNxAsSviPCD6FGssdMHVeTAZYMB8npmRkYyujZbO0bzTqxL26qKMLH8zj3pg==" saltValue="5hcLDpxEFslR+7legJNgTg==" spinCount="100000" sqref="E16" name="Datos de Carga_1"/>
  </protectedRanges>
  <mergeCells count="14">
    <mergeCell ref="D39:F39"/>
    <mergeCell ref="D40:F40"/>
    <mergeCell ref="H39:I39"/>
    <mergeCell ref="H40:I40"/>
    <mergeCell ref="A33:E33"/>
    <mergeCell ref="F33:G33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 codeName="Hoja15">
    <pageSetUpPr fitToPage="1"/>
  </sheetPr>
  <dimension ref="A1:M21"/>
  <sheetViews>
    <sheetView view="pageBreakPreview" zoomScale="60" zoomScaleNormal="120" workbookViewId="0">
      <selection activeCell="E12" sqref="E12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19" style="14" customWidth="1"/>
    <col min="6" max="7" width="8.7109375" bestFit="1" customWidth="1"/>
    <col min="14" max="248" width="11.42578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42578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42578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42578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42578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42578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42578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42578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42578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42578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42578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42578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42578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42578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42578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42578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42578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42578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42578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42578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42578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42578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42578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42578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42578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42578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42578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42578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42578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42578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42578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42578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42578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42578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42578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42578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42578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42578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42578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42578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42578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42578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42578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42578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42578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42578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42578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42578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42578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42578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42578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42578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42578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42578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42578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42578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42578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42578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42578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42578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42578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42578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42578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42578125" style="14"/>
  </cols>
  <sheetData>
    <row r="1" spans="1:13" ht="104.25" customHeight="1" thickBot="1" x14ac:dyDescent="0.3">
      <c r="A1" s="632" t="str">
        <f>+INDICE!A1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36"/>
      <c r="C1" s="736"/>
      <c r="D1" s="736"/>
      <c r="E1" s="737"/>
    </row>
    <row r="2" spans="1:13" ht="23.25" customHeight="1" x14ac:dyDescent="0.25"/>
    <row r="3" spans="1:13" ht="23.25" customHeight="1" thickBot="1" x14ac:dyDescent="0.3"/>
    <row r="4" spans="1:13" ht="24" thickBot="1" x14ac:dyDescent="0.3">
      <c r="A4" s="738" t="str">
        <f>+INDICE!C17</f>
        <v>C-3 Ampliación ET Las Heras</v>
      </c>
      <c r="B4" s="736"/>
      <c r="C4" s="736"/>
      <c r="D4" s="736"/>
      <c r="E4" s="737"/>
    </row>
    <row r="5" spans="1:13" x14ac:dyDescent="0.25">
      <c r="B5" s="15"/>
      <c r="C5" s="15"/>
      <c r="D5" s="15"/>
    </row>
    <row r="6" spans="1:13" ht="18.75" x14ac:dyDescent="0.25">
      <c r="A6" s="16"/>
      <c r="B6" s="739" t="s">
        <v>27</v>
      </c>
      <c r="C6" s="739"/>
      <c r="D6" s="739"/>
      <c r="E6" s="17"/>
    </row>
    <row r="7" spans="1:13" ht="16.5" thickBot="1" x14ac:dyDescent="0.3"/>
    <row r="8" spans="1:13" s="15" customFormat="1" ht="16.5" thickBot="1" x14ac:dyDescent="0.3">
      <c r="A8" s="740" t="s">
        <v>28</v>
      </c>
      <c r="B8" s="741"/>
      <c r="C8" s="741"/>
      <c r="D8" s="744" t="s">
        <v>20</v>
      </c>
      <c r="E8" s="745"/>
      <c r="F8"/>
      <c r="G8"/>
      <c r="H8"/>
      <c r="I8"/>
      <c r="J8"/>
      <c r="K8"/>
      <c r="L8"/>
      <c r="M8"/>
    </row>
    <row r="9" spans="1:13" s="15" customFormat="1" ht="19.5" thickBot="1" x14ac:dyDescent="0.3">
      <c r="A9" s="742"/>
      <c r="B9" s="743"/>
      <c r="C9" s="743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510" t="s">
        <v>422</v>
      </c>
      <c r="B11" s="808" t="s">
        <v>516</v>
      </c>
      <c r="C11" s="809"/>
      <c r="D11" s="516">
        <f>'C 3.1'!H57</f>
        <v>0</v>
      </c>
      <c r="E11" s="513">
        <f>'C 3.1'!I57</f>
        <v>0</v>
      </c>
    </row>
    <row r="12" spans="1:13" x14ac:dyDescent="0.25">
      <c r="A12" s="511" t="s">
        <v>423</v>
      </c>
      <c r="B12" s="810" t="s">
        <v>517</v>
      </c>
      <c r="C12" s="811"/>
      <c r="D12" s="517">
        <f>'C 3.2'!H41</f>
        <v>0</v>
      </c>
      <c r="E12" s="514">
        <f>'C 3.2'!I41</f>
        <v>0</v>
      </c>
    </row>
    <row r="13" spans="1:13" x14ac:dyDescent="0.25">
      <c r="A13" s="511" t="s">
        <v>424</v>
      </c>
      <c r="B13" s="810" t="s">
        <v>518</v>
      </c>
      <c r="C13" s="811"/>
      <c r="D13" s="517">
        <f>+'C 3.3'!H60</f>
        <v>0</v>
      </c>
      <c r="E13" s="514">
        <f>+'C 3.3'!I60</f>
        <v>0</v>
      </c>
    </row>
    <row r="14" spans="1:13" ht="16.5" thickBot="1" x14ac:dyDescent="0.3">
      <c r="A14" s="512" t="s">
        <v>425</v>
      </c>
      <c r="B14" s="812" t="s">
        <v>519</v>
      </c>
      <c r="C14" s="813"/>
      <c r="D14" s="518">
        <f>+'C 3.4'!H150</f>
        <v>0</v>
      </c>
      <c r="E14" s="515">
        <f>+'C 3.4'!I150</f>
        <v>0</v>
      </c>
    </row>
    <row r="15" spans="1:13" ht="19.5" thickBot="1" x14ac:dyDescent="0.3">
      <c r="A15" s="814" t="s">
        <v>659</v>
      </c>
      <c r="B15" s="815"/>
      <c r="C15" s="815"/>
      <c r="D15" s="105">
        <f>SUM(D11:D14)</f>
        <v>0</v>
      </c>
      <c r="E15" s="106">
        <f>SUM(E11:E14)</f>
        <v>0</v>
      </c>
    </row>
    <row r="16" spans="1:13" x14ac:dyDescent="0.25">
      <c r="A16" s="319"/>
      <c r="B16" s="319"/>
      <c r="C16" s="319"/>
      <c r="D16" s="319"/>
      <c r="E16" s="319"/>
    </row>
    <row r="17" spans="1:5" x14ac:dyDescent="0.25">
      <c r="A17" s="319"/>
      <c r="B17" s="319"/>
      <c r="C17" s="319"/>
      <c r="D17" s="319"/>
      <c r="E17" s="319"/>
    </row>
    <row r="18" spans="1:5" x14ac:dyDescent="0.25">
      <c r="A18" s="319"/>
      <c r="B18" s="319"/>
      <c r="C18" s="319"/>
      <c r="D18" s="319"/>
      <c r="E18" s="319"/>
    </row>
    <row r="19" spans="1:5" x14ac:dyDescent="0.25">
      <c r="A19" s="319"/>
      <c r="B19" s="607" t="s">
        <v>25</v>
      </c>
      <c r="C19" s="319"/>
      <c r="D19" s="653" t="s">
        <v>25</v>
      </c>
      <c r="E19" s="653"/>
    </row>
    <row r="20" spans="1:5" x14ac:dyDescent="0.25">
      <c r="A20" s="319"/>
      <c r="B20" s="608" t="s">
        <v>820</v>
      </c>
      <c r="C20" s="611"/>
      <c r="D20" s="654" t="s">
        <v>26</v>
      </c>
      <c r="E20" s="654"/>
    </row>
    <row r="21" spans="1:5" x14ac:dyDescent="0.25">
      <c r="A21" s="319"/>
      <c r="B21" s="319"/>
      <c r="C21" s="319"/>
      <c r="D21" s="319"/>
      <c r="E21" s="319"/>
    </row>
  </sheetData>
  <sheetProtection algorithmName="SHA-512" hashValue="uCCdxWSqpnCzVaRe/J039g8u685VxIZWQ7zzxsgy+MCxuFEwKGBovlfN16aBroff6WxFR0HrsVNQ9jUSH25H0Q==" saltValue="1rh18+edbxZflR+OWDMipQ==" spinCount="100000" sheet="1" objects="1" scenarios="1"/>
  <protectedRanges>
    <protectedRange sqref="D16:E18" name="Rango1"/>
  </protectedRanges>
  <mergeCells count="12">
    <mergeCell ref="A15:C15"/>
    <mergeCell ref="D19:E19"/>
    <mergeCell ref="D20:E20"/>
    <mergeCell ref="A1:E1"/>
    <mergeCell ref="A4:E4"/>
    <mergeCell ref="B6:D6"/>
    <mergeCell ref="A8:C9"/>
    <mergeCell ref="D8:E8"/>
    <mergeCell ref="B11:C11"/>
    <mergeCell ref="B12:C12"/>
    <mergeCell ref="B13:C13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 codeName="Hoja16">
    <pageSetUpPr fitToPage="1"/>
  </sheetPr>
  <dimension ref="A1:I67"/>
  <sheetViews>
    <sheetView view="pageBreakPreview" topLeftCell="A19" zoomScaleNormal="100" zoomScaleSheetLayoutView="100" workbookViewId="0">
      <selection activeCell="C7" sqref="A7:XFD7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329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1" width="11.42578125" style="14"/>
    <col min="232" max="233" width="5.7109375" style="14" customWidth="1"/>
    <col min="234" max="234" width="118.140625" style="14" customWidth="1"/>
    <col min="235" max="236" width="6.7109375" style="14" customWidth="1"/>
    <col min="237" max="240" width="15.7109375" style="14" customWidth="1"/>
    <col min="241" max="487" width="11.42578125" style="14"/>
    <col min="488" max="489" width="5.7109375" style="14" customWidth="1"/>
    <col min="490" max="490" width="118.140625" style="14" customWidth="1"/>
    <col min="491" max="492" width="6.7109375" style="14" customWidth="1"/>
    <col min="493" max="496" width="15.7109375" style="14" customWidth="1"/>
    <col min="497" max="743" width="11.42578125" style="14"/>
    <col min="744" max="745" width="5.7109375" style="14" customWidth="1"/>
    <col min="746" max="746" width="118.140625" style="14" customWidth="1"/>
    <col min="747" max="748" width="6.7109375" style="14" customWidth="1"/>
    <col min="749" max="752" width="15.7109375" style="14" customWidth="1"/>
    <col min="753" max="999" width="11.42578125" style="14"/>
    <col min="1000" max="1001" width="5.7109375" style="14" customWidth="1"/>
    <col min="1002" max="1002" width="118.140625" style="14" customWidth="1"/>
    <col min="1003" max="1004" width="6.7109375" style="14" customWidth="1"/>
    <col min="1005" max="1008" width="15.7109375" style="14" customWidth="1"/>
    <col min="1009" max="1255" width="11.42578125" style="14"/>
    <col min="1256" max="1257" width="5.7109375" style="14" customWidth="1"/>
    <col min="1258" max="1258" width="118.140625" style="14" customWidth="1"/>
    <col min="1259" max="1260" width="6.7109375" style="14" customWidth="1"/>
    <col min="1261" max="1264" width="15.7109375" style="14" customWidth="1"/>
    <col min="1265" max="1511" width="11.42578125" style="14"/>
    <col min="1512" max="1513" width="5.7109375" style="14" customWidth="1"/>
    <col min="1514" max="1514" width="118.140625" style="14" customWidth="1"/>
    <col min="1515" max="1516" width="6.7109375" style="14" customWidth="1"/>
    <col min="1517" max="1520" width="15.7109375" style="14" customWidth="1"/>
    <col min="1521" max="1767" width="11.42578125" style="14"/>
    <col min="1768" max="1769" width="5.7109375" style="14" customWidth="1"/>
    <col min="1770" max="1770" width="118.140625" style="14" customWidth="1"/>
    <col min="1771" max="1772" width="6.7109375" style="14" customWidth="1"/>
    <col min="1773" max="1776" width="15.7109375" style="14" customWidth="1"/>
    <col min="1777" max="2023" width="11.42578125" style="14"/>
    <col min="2024" max="2025" width="5.7109375" style="14" customWidth="1"/>
    <col min="2026" max="2026" width="118.140625" style="14" customWidth="1"/>
    <col min="2027" max="2028" width="6.7109375" style="14" customWidth="1"/>
    <col min="2029" max="2032" width="15.7109375" style="14" customWidth="1"/>
    <col min="2033" max="2279" width="11.42578125" style="14"/>
    <col min="2280" max="2281" width="5.7109375" style="14" customWidth="1"/>
    <col min="2282" max="2282" width="118.140625" style="14" customWidth="1"/>
    <col min="2283" max="2284" width="6.7109375" style="14" customWidth="1"/>
    <col min="2285" max="2288" width="15.7109375" style="14" customWidth="1"/>
    <col min="2289" max="2535" width="11.42578125" style="14"/>
    <col min="2536" max="2537" width="5.7109375" style="14" customWidth="1"/>
    <col min="2538" max="2538" width="118.140625" style="14" customWidth="1"/>
    <col min="2539" max="2540" width="6.7109375" style="14" customWidth="1"/>
    <col min="2541" max="2544" width="15.7109375" style="14" customWidth="1"/>
    <col min="2545" max="2791" width="11.42578125" style="14"/>
    <col min="2792" max="2793" width="5.7109375" style="14" customWidth="1"/>
    <col min="2794" max="2794" width="118.140625" style="14" customWidth="1"/>
    <col min="2795" max="2796" width="6.7109375" style="14" customWidth="1"/>
    <col min="2797" max="2800" width="15.7109375" style="14" customWidth="1"/>
    <col min="2801" max="3047" width="11.42578125" style="14"/>
    <col min="3048" max="3049" width="5.7109375" style="14" customWidth="1"/>
    <col min="3050" max="3050" width="118.140625" style="14" customWidth="1"/>
    <col min="3051" max="3052" width="6.7109375" style="14" customWidth="1"/>
    <col min="3053" max="3056" width="15.7109375" style="14" customWidth="1"/>
    <col min="3057" max="3303" width="11.42578125" style="14"/>
    <col min="3304" max="3305" width="5.7109375" style="14" customWidth="1"/>
    <col min="3306" max="3306" width="118.140625" style="14" customWidth="1"/>
    <col min="3307" max="3308" width="6.7109375" style="14" customWidth="1"/>
    <col min="3309" max="3312" width="15.7109375" style="14" customWidth="1"/>
    <col min="3313" max="3559" width="11.42578125" style="14"/>
    <col min="3560" max="3561" width="5.7109375" style="14" customWidth="1"/>
    <col min="3562" max="3562" width="118.140625" style="14" customWidth="1"/>
    <col min="3563" max="3564" width="6.7109375" style="14" customWidth="1"/>
    <col min="3565" max="3568" width="15.7109375" style="14" customWidth="1"/>
    <col min="3569" max="3815" width="11.42578125" style="14"/>
    <col min="3816" max="3817" width="5.7109375" style="14" customWidth="1"/>
    <col min="3818" max="3818" width="118.140625" style="14" customWidth="1"/>
    <col min="3819" max="3820" width="6.7109375" style="14" customWidth="1"/>
    <col min="3821" max="3824" width="15.7109375" style="14" customWidth="1"/>
    <col min="3825" max="4071" width="11.42578125" style="14"/>
    <col min="4072" max="4073" width="5.7109375" style="14" customWidth="1"/>
    <col min="4074" max="4074" width="118.140625" style="14" customWidth="1"/>
    <col min="4075" max="4076" width="6.7109375" style="14" customWidth="1"/>
    <col min="4077" max="4080" width="15.7109375" style="14" customWidth="1"/>
    <col min="4081" max="4327" width="11.42578125" style="14"/>
    <col min="4328" max="4329" width="5.7109375" style="14" customWidth="1"/>
    <col min="4330" max="4330" width="118.140625" style="14" customWidth="1"/>
    <col min="4331" max="4332" width="6.7109375" style="14" customWidth="1"/>
    <col min="4333" max="4336" width="15.7109375" style="14" customWidth="1"/>
    <col min="4337" max="4583" width="11.42578125" style="14"/>
    <col min="4584" max="4585" width="5.7109375" style="14" customWidth="1"/>
    <col min="4586" max="4586" width="118.140625" style="14" customWidth="1"/>
    <col min="4587" max="4588" width="6.7109375" style="14" customWidth="1"/>
    <col min="4589" max="4592" width="15.7109375" style="14" customWidth="1"/>
    <col min="4593" max="4839" width="11.42578125" style="14"/>
    <col min="4840" max="4841" width="5.7109375" style="14" customWidth="1"/>
    <col min="4842" max="4842" width="118.140625" style="14" customWidth="1"/>
    <col min="4843" max="4844" width="6.7109375" style="14" customWidth="1"/>
    <col min="4845" max="4848" width="15.7109375" style="14" customWidth="1"/>
    <col min="4849" max="5095" width="11.42578125" style="14"/>
    <col min="5096" max="5097" width="5.7109375" style="14" customWidth="1"/>
    <col min="5098" max="5098" width="118.140625" style="14" customWidth="1"/>
    <col min="5099" max="5100" width="6.7109375" style="14" customWidth="1"/>
    <col min="5101" max="5104" width="15.7109375" style="14" customWidth="1"/>
    <col min="5105" max="5351" width="11.42578125" style="14"/>
    <col min="5352" max="5353" width="5.7109375" style="14" customWidth="1"/>
    <col min="5354" max="5354" width="118.140625" style="14" customWidth="1"/>
    <col min="5355" max="5356" width="6.7109375" style="14" customWidth="1"/>
    <col min="5357" max="5360" width="15.7109375" style="14" customWidth="1"/>
    <col min="5361" max="5607" width="11.42578125" style="14"/>
    <col min="5608" max="5609" width="5.7109375" style="14" customWidth="1"/>
    <col min="5610" max="5610" width="118.140625" style="14" customWidth="1"/>
    <col min="5611" max="5612" width="6.7109375" style="14" customWidth="1"/>
    <col min="5613" max="5616" width="15.7109375" style="14" customWidth="1"/>
    <col min="5617" max="5863" width="11.42578125" style="14"/>
    <col min="5864" max="5865" width="5.7109375" style="14" customWidth="1"/>
    <col min="5866" max="5866" width="118.140625" style="14" customWidth="1"/>
    <col min="5867" max="5868" width="6.7109375" style="14" customWidth="1"/>
    <col min="5869" max="5872" width="15.7109375" style="14" customWidth="1"/>
    <col min="5873" max="6119" width="11.42578125" style="14"/>
    <col min="6120" max="6121" width="5.7109375" style="14" customWidth="1"/>
    <col min="6122" max="6122" width="118.140625" style="14" customWidth="1"/>
    <col min="6123" max="6124" width="6.7109375" style="14" customWidth="1"/>
    <col min="6125" max="6128" width="15.7109375" style="14" customWidth="1"/>
    <col min="6129" max="6375" width="11.42578125" style="14"/>
    <col min="6376" max="6377" width="5.7109375" style="14" customWidth="1"/>
    <col min="6378" max="6378" width="118.140625" style="14" customWidth="1"/>
    <col min="6379" max="6380" width="6.7109375" style="14" customWidth="1"/>
    <col min="6381" max="6384" width="15.7109375" style="14" customWidth="1"/>
    <col min="6385" max="6631" width="11.42578125" style="14"/>
    <col min="6632" max="6633" width="5.7109375" style="14" customWidth="1"/>
    <col min="6634" max="6634" width="118.140625" style="14" customWidth="1"/>
    <col min="6635" max="6636" width="6.7109375" style="14" customWidth="1"/>
    <col min="6637" max="6640" width="15.7109375" style="14" customWidth="1"/>
    <col min="6641" max="6887" width="11.42578125" style="14"/>
    <col min="6888" max="6889" width="5.7109375" style="14" customWidth="1"/>
    <col min="6890" max="6890" width="118.140625" style="14" customWidth="1"/>
    <col min="6891" max="6892" width="6.7109375" style="14" customWidth="1"/>
    <col min="6893" max="6896" width="15.7109375" style="14" customWidth="1"/>
    <col min="6897" max="7143" width="11.42578125" style="14"/>
    <col min="7144" max="7145" width="5.7109375" style="14" customWidth="1"/>
    <col min="7146" max="7146" width="118.140625" style="14" customWidth="1"/>
    <col min="7147" max="7148" width="6.7109375" style="14" customWidth="1"/>
    <col min="7149" max="7152" width="15.7109375" style="14" customWidth="1"/>
    <col min="7153" max="7399" width="11.42578125" style="14"/>
    <col min="7400" max="7401" width="5.7109375" style="14" customWidth="1"/>
    <col min="7402" max="7402" width="118.140625" style="14" customWidth="1"/>
    <col min="7403" max="7404" width="6.7109375" style="14" customWidth="1"/>
    <col min="7405" max="7408" width="15.7109375" style="14" customWidth="1"/>
    <col min="7409" max="7655" width="11.42578125" style="14"/>
    <col min="7656" max="7657" width="5.7109375" style="14" customWidth="1"/>
    <col min="7658" max="7658" width="118.140625" style="14" customWidth="1"/>
    <col min="7659" max="7660" width="6.7109375" style="14" customWidth="1"/>
    <col min="7661" max="7664" width="15.7109375" style="14" customWidth="1"/>
    <col min="7665" max="7911" width="11.42578125" style="14"/>
    <col min="7912" max="7913" width="5.7109375" style="14" customWidth="1"/>
    <col min="7914" max="7914" width="118.140625" style="14" customWidth="1"/>
    <col min="7915" max="7916" width="6.7109375" style="14" customWidth="1"/>
    <col min="7917" max="7920" width="15.7109375" style="14" customWidth="1"/>
    <col min="7921" max="8167" width="11.42578125" style="14"/>
    <col min="8168" max="8169" width="5.7109375" style="14" customWidth="1"/>
    <col min="8170" max="8170" width="118.140625" style="14" customWidth="1"/>
    <col min="8171" max="8172" width="6.7109375" style="14" customWidth="1"/>
    <col min="8173" max="8176" width="15.7109375" style="14" customWidth="1"/>
    <col min="8177" max="8423" width="11.42578125" style="14"/>
    <col min="8424" max="8425" width="5.7109375" style="14" customWidth="1"/>
    <col min="8426" max="8426" width="118.140625" style="14" customWidth="1"/>
    <col min="8427" max="8428" width="6.7109375" style="14" customWidth="1"/>
    <col min="8429" max="8432" width="15.7109375" style="14" customWidth="1"/>
    <col min="8433" max="8679" width="11.42578125" style="14"/>
    <col min="8680" max="8681" width="5.7109375" style="14" customWidth="1"/>
    <col min="8682" max="8682" width="118.140625" style="14" customWidth="1"/>
    <col min="8683" max="8684" width="6.7109375" style="14" customWidth="1"/>
    <col min="8685" max="8688" width="15.7109375" style="14" customWidth="1"/>
    <col min="8689" max="8935" width="11.42578125" style="14"/>
    <col min="8936" max="8937" width="5.7109375" style="14" customWidth="1"/>
    <col min="8938" max="8938" width="118.140625" style="14" customWidth="1"/>
    <col min="8939" max="8940" width="6.7109375" style="14" customWidth="1"/>
    <col min="8941" max="8944" width="15.7109375" style="14" customWidth="1"/>
    <col min="8945" max="9191" width="11.42578125" style="14"/>
    <col min="9192" max="9193" width="5.7109375" style="14" customWidth="1"/>
    <col min="9194" max="9194" width="118.140625" style="14" customWidth="1"/>
    <col min="9195" max="9196" width="6.7109375" style="14" customWidth="1"/>
    <col min="9197" max="9200" width="15.7109375" style="14" customWidth="1"/>
    <col min="9201" max="9447" width="11.42578125" style="14"/>
    <col min="9448" max="9449" width="5.7109375" style="14" customWidth="1"/>
    <col min="9450" max="9450" width="118.140625" style="14" customWidth="1"/>
    <col min="9451" max="9452" width="6.7109375" style="14" customWidth="1"/>
    <col min="9453" max="9456" width="15.7109375" style="14" customWidth="1"/>
    <col min="9457" max="9703" width="11.42578125" style="14"/>
    <col min="9704" max="9705" width="5.7109375" style="14" customWidth="1"/>
    <col min="9706" max="9706" width="118.140625" style="14" customWidth="1"/>
    <col min="9707" max="9708" width="6.7109375" style="14" customWidth="1"/>
    <col min="9709" max="9712" width="15.7109375" style="14" customWidth="1"/>
    <col min="9713" max="9959" width="11.42578125" style="14"/>
    <col min="9960" max="9961" width="5.7109375" style="14" customWidth="1"/>
    <col min="9962" max="9962" width="118.140625" style="14" customWidth="1"/>
    <col min="9963" max="9964" width="6.7109375" style="14" customWidth="1"/>
    <col min="9965" max="9968" width="15.7109375" style="14" customWidth="1"/>
    <col min="9969" max="10215" width="11.42578125" style="14"/>
    <col min="10216" max="10217" width="5.7109375" style="14" customWidth="1"/>
    <col min="10218" max="10218" width="118.140625" style="14" customWidth="1"/>
    <col min="10219" max="10220" width="6.7109375" style="14" customWidth="1"/>
    <col min="10221" max="10224" width="15.7109375" style="14" customWidth="1"/>
    <col min="10225" max="10471" width="11.42578125" style="14"/>
    <col min="10472" max="10473" width="5.7109375" style="14" customWidth="1"/>
    <col min="10474" max="10474" width="118.140625" style="14" customWidth="1"/>
    <col min="10475" max="10476" width="6.7109375" style="14" customWidth="1"/>
    <col min="10477" max="10480" width="15.7109375" style="14" customWidth="1"/>
    <col min="10481" max="10727" width="11.42578125" style="14"/>
    <col min="10728" max="10729" width="5.7109375" style="14" customWidth="1"/>
    <col min="10730" max="10730" width="118.140625" style="14" customWidth="1"/>
    <col min="10731" max="10732" width="6.7109375" style="14" customWidth="1"/>
    <col min="10733" max="10736" width="15.7109375" style="14" customWidth="1"/>
    <col min="10737" max="10983" width="11.42578125" style="14"/>
    <col min="10984" max="10985" width="5.7109375" style="14" customWidth="1"/>
    <col min="10986" max="10986" width="118.140625" style="14" customWidth="1"/>
    <col min="10987" max="10988" width="6.7109375" style="14" customWidth="1"/>
    <col min="10989" max="10992" width="15.7109375" style="14" customWidth="1"/>
    <col min="10993" max="11239" width="11.42578125" style="14"/>
    <col min="11240" max="11241" width="5.7109375" style="14" customWidth="1"/>
    <col min="11242" max="11242" width="118.140625" style="14" customWidth="1"/>
    <col min="11243" max="11244" width="6.7109375" style="14" customWidth="1"/>
    <col min="11245" max="11248" width="15.7109375" style="14" customWidth="1"/>
    <col min="11249" max="11495" width="11.42578125" style="14"/>
    <col min="11496" max="11497" width="5.7109375" style="14" customWidth="1"/>
    <col min="11498" max="11498" width="118.140625" style="14" customWidth="1"/>
    <col min="11499" max="11500" width="6.7109375" style="14" customWidth="1"/>
    <col min="11501" max="11504" width="15.7109375" style="14" customWidth="1"/>
    <col min="11505" max="11751" width="11.42578125" style="14"/>
    <col min="11752" max="11753" width="5.7109375" style="14" customWidth="1"/>
    <col min="11754" max="11754" width="118.140625" style="14" customWidth="1"/>
    <col min="11755" max="11756" width="6.7109375" style="14" customWidth="1"/>
    <col min="11757" max="11760" width="15.7109375" style="14" customWidth="1"/>
    <col min="11761" max="12007" width="11.42578125" style="14"/>
    <col min="12008" max="12009" width="5.7109375" style="14" customWidth="1"/>
    <col min="12010" max="12010" width="118.140625" style="14" customWidth="1"/>
    <col min="12011" max="12012" width="6.7109375" style="14" customWidth="1"/>
    <col min="12013" max="12016" width="15.7109375" style="14" customWidth="1"/>
    <col min="12017" max="12263" width="11.42578125" style="14"/>
    <col min="12264" max="12265" width="5.7109375" style="14" customWidth="1"/>
    <col min="12266" max="12266" width="118.140625" style="14" customWidth="1"/>
    <col min="12267" max="12268" width="6.7109375" style="14" customWidth="1"/>
    <col min="12269" max="12272" width="15.7109375" style="14" customWidth="1"/>
    <col min="12273" max="12519" width="11.42578125" style="14"/>
    <col min="12520" max="12521" width="5.7109375" style="14" customWidth="1"/>
    <col min="12522" max="12522" width="118.140625" style="14" customWidth="1"/>
    <col min="12523" max="12524" width="6.7109375" style="14" customWidth="1"/>
    <col min="12525" max="12528" width="15.7109375" style="14" customWidth="1"/>
    <col min="12529" max="12775" width="11.42578125" style="14"/>
    <col min="12776" max="12777" width="5.7109375" style="14" customWidth="1"/>
    <col min="12778" max="12778" width="118.140625" style="14" customWidth="1"/>
    <col min="12779" max="12780" width="6.7109375" style="14" customWidth="1"/>
    <col min="12781" max="12784" width="15.7109375" style="14" customWidth="1"/>
    <col min="12785" max="13031" width="11.42578125" style="14"/>
    <col min="13032" max="13033" width="5.7109375" style="14" customWidth="1"/>
    <col min="13034" max="13034" width="118.140625" style="14" customWidth="1"/>
    <col min="13035" max="13036" width="6.7109375" style="14" customWidth="1"/>
    <col min="13037" max="13040" width="15.7109375" style="14" customWidth="1"/>
    <col min="13041" max="13287" width="11.42578125" style="14"/>
    <col min="13288" max="13289" width="5.7109375" style="14" customWidth="1"/>
    <col min="13290" max="13290" width="118.140625" style="14" customWidth="1"/>
    <col min="13291" max="13292" width="6.7109375" style="14" customWidth="1"/>
    <col min="13293" max="13296" width="15.7109375" style="14" customWidth="1"/>
    <col min="13297" max="13543" width="11.42578125" style="14"/>
    <col min="13544" max="13545" width="5.7109375" style="14" customWidth="1"/>
    <col min="13546" max="13546" width="118.140625" style="14" customWidth="1"/>
    <col min="13547" max="13548" width="6.7109375" style="14" customWidth="1"/>
    <col min="13549" max="13552" width="15.7109375" style="14" customWidth="1"/>
    <col min="13553" max="13799" width="11.42578125" style="14"/>
    <col min="13800" max="13801" width="5.7109375" style="14" customWidth="1"/>
    <col min="13802" max="13802" width="118.140625" style="14" customWidth="1"/>
    <col min="13803" max="13804" width="6.7109375" style="14" customWidth="1"/>
    <col min="13805" max="13808" width="15.7109375" style="14" customWidth="1"/>
    <col min="13809" max="14055" width="11.42578125" style="14"/>
    <col min="14056" max="14057" width="5.7109375" style="14" customWidth="1"/>
    <col min="14058" max="14058" width="118.140625" style="14" customWidth="1"/>
    <col min="14059" max="14060" width="6.7109375" style="14" customWidth="1"/>
    <col min="14061" max="14064" width="15.7109375" style="14" customWidth="1"/>
    <col min="14065" max="14311" width="11.42578125" style="14"/>
    <col min="14312" max="14313" width="5.7109375" style="14" customWidth="1"/>
    <col min="14314" max="14314" width="118.140625" style="14" customWidth="1"/>
    <col min="14315" max="14316" width="6.7109375" style="14" customWidth="1"/>
    <col min="14317" max="14320" width="15.7109375" style="14" customWidth="1"/>
    <col min="14321" max="14567" width="11.42578125" style="14"/>
    <col min="14568" max="14569" width="5.7109375" style="14" customWidth="1"/>
    <col min="14570" max="14570" width="118.140625" style="14" customWidth="1"/>
    <col min="14571" max="14572" width="6.7109375" style="14" customWidth="1"/>
    <col min="14573" max="14576" width="15.7109375" style="14" customWidth="1"/>
    <col min="14577" max="14823" width="11.42578125" style="14"/>
    <col min="14824" max="14825" width="5.7109375" style="14" customWidth="1"/>
    <col min="14826" max="14826" width="118.140625" style="14" customWidth="1"/>
    <col min="14827" max="14828" width="6.7109375" style="14" customWidth="1"/>
    <col min="14829" max="14832" width="15.7109375" style="14" customWidth="1"/>
    <col min="14833" max="15079" width="11.42578125" style="14"/>
    <col min="15080" max="15081" width="5.7109375" style="14" customWidth="1"/>
    <col min="15082" max="15082" width="118.140625" style="14" customWidth="1"/>
    <col min="15083" max="15084" width="6.7109375" style="14" customWidth="1"/>
    <col min="15085" max="15088" width="15.7109375" style="14" customWidth="1"/>
    <col min="15089" max="15335" width="11.42578125" style="14"/>
    <col min="15336" max="15337" width="5.7109375" style="14" customWidth="1"/>
    <col min="15338" max="15338" width="118.140625" style="14" customWidth="1"/>
    <col min="15339" max="15340" width="6.7109375" style="14" customWidth="1"/>
    <col min="15341" max="15344" width="15.7109375" style="14" customWidth="1"/>
    <col min="15345" max="15591" width="11.42578125" style="14"/>
    <col min="15592" max="15593" width="5.7109375" style="14" customWidth="1"/>
    <col min="15594" max="15594" width="118.140625" style="14" customWidth="1"/>
    <col min="15595" max="15596" width="6.7109375" style="14" customWidth="1"/>
    <col min="15597" max="15600" width="15.7109375" style="14" customWidth="1"/>
    <col min="15601" max="15847" width="11.42578125" style="14"/>
    <col min="15848" max="15849" width="5.7109375" style="14" customWidth="1"/>
    <col min="15850" max="15850" width="118.140625" style="14" customWidth="1"/>
    <col min="15851" max="15852" width="6.7109375" style="14" customWidth="1"/>
    <col min="15853" max="15856" width="15.7109375" style="14" customWidth="1"/>
    <col min="15857" max="16103" width="11.42578125" style="14"/>
    <col min="16104" max="16105" width="5.7109375" style="14" customWidth="1"/>
    <col min="16106" max="16106" width="118.140625" style="14" customWidth="1"/>
    <col min="16107" max="16108" width="6.7109375" style="14" customWidth="1"/>
    <col min="16109" max="16112" width="15.7109375" style="14" customWidth="1"/>
    <col min="16113" max="16370" width="11.42578125" style="14"/>
    <col min="16371" max="16384" width="10.85546875" style="14" customWidth="1"/>
  </cols>
  <sheetData>
    <row r="1" spans="1:9" ht="93" customHeight="1" thickBot="1" x14ac:dyDescent="0.3">
      <c r="A1" s="63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33"/>
      <c r="C1" s="633"/>
      <c r="D1" s="633"/>
      <c r="E1" s="633"/>
      <c r="F1" s="633"/>
      <c r="G1" s="633"/>
      <c r="H1" s="633"/>
      <c r="I1" s="634"/>
    </row>
    <row r="2" spans="1:9" ht="10.15" customHeight="1" thickBot="1" x14ac:dyDescent="0.3"/>
    <row r="3" spans="1:9" ht="22.9" customHeight="1" thickBot="1" x14ac:dyDescent="0.3">
      <c r="A3" s="635" t="str">
        <f>+INDICE!C18</f>
        <v>C.3.1 Provisiones principales Ampliación ET Las Heras</v>
      </c>
      <c r="B3" s="636"/>
      <c r="C3" s="636"/>
      <c r="D3" s="636"/>
      <c r="E3" s="636"/>
      <c r="F3" s="636"/>
      <c r="G3" s="636"/>
      <c r="H3" s="636"/>
      <c r="I3" s="752"/>
    </row>
    <row r="4" spans="1:9" ht="10.15" customHeight="1" thickBot="1" x14ac:dyDescent="0.3"/>
    <row r="5" spans="1:9" ht="15" customHeight="1" x14ac:dyDescent="0.25">
      <c r="A5" s="637" t="s">
        <v>29</v>
      </c>
      <c r="B5" s="640" t="s">
        <v>30</v>
      </c>
      <c r="C5" s="23"/>
      <c r="D5" s="643" t="s">
        <v>31</v>
      </c>
      <c r="E5" s="643" t="s">
        <v>32</v>
      </c>
      <c r="F5" s="646" t="s">
        <v>33</v>
      </c>
      <c r="G5" s="647"/>
      <c r="H5" s="646" t="s">
        <v>34</v>
      </c>
      <c r="I5" s="649"/>
    </row>
    <row r="6" spans="1:9" ht="18" customHeight="1" x14ac:dyDescent="0.25">
      <c r="A6" s="638"/>
      <c r="B6" s="641"/>
      <c r="C6" s="24" t="s">
        <v>35</v>
      </c>
      <c r="D6" s="644"/>
      <c r="E6" s="644"/>
      <c r="F6" s="648"/>
      <c r="G6" s="648"/>
      <c r="H6" s="648"/>
      <c r="I6" s="650"/>
    </row>
    <row r="7" spans="1:9" ht="33" customHeight="1" thickBot="1" x14ac:dyDescent="0.3">
      <c r="A7" s="639"/>
      <c r="B7" s="642"/>
      <c r="C7" s="25"/>
      <c r="D7" s="645"/>
      <c r="E7" s="645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436">
        <v>1</v>
      </c>
      <c r="B8" s="437"/>
      <c r="C8" s="438" t="s">
        <v>564</v>
      </c>
      <c r="D8" s="421"/>
      <c r="E8" s="422"/>
      <c r="F8" s="423"/>
      <c r="G8" s="424"/>
      <c r="H8" s="439">
        <f>SUM(H9:H18)</f>
        <v>0</v>
      </c>
      <c r="I8" s="440">
        <f>SUM(I9:I18)</f>
        <v>0</v>
      </c>
    </row>
    <row r="9" spans="1:9" s="28" customFormat="1" ht="23.25" customHeight="1" x14ac:dyDescent="0.25">
      <c r="A9" s="54"/>
      <c r="B9" s="441" t="s">
        <v>36</v>
      </c>
      <c r="C9" s="442" t="s">
        <v>812</v>
      </c>
      <c r="D9" s="426" t="s">
        <v>40</v>
      </c>
      <c r="E9" s="427">
        <v>2</v>
      </c>
      <c r="F9" s="428"/>
      <c r="G9" s="337"/>
      <c r="H9" s="331">
        <f t="shared" ref="H9:H18" si="0">+F9*E9</f>
        <v>0</v>
      </c>
      <c r="I9" s="337">
        <f t="shared" ref="I9:I18" si="1">+E9*G9</f>
        <v>0</v>
      </c>
    </row>
    <row r="10" spans="1:9" s="28" customFormat="1" ht="15" customHeight="1" x14ac:dyDescent="0.25">
      <c r="A10" s="54"/>
      <c r="B10" s="441" t="s">
        <v>131</v>
      </c>
      <c r="C10" s="442" t="s">
        <v>813</v>
      </c>
      <c r="D10" s="426" t="s">
        <v>40</v>
      </c>
      <c r="E10" s="427">
        <v>2</v>
      </c>
      <c r="F10" s="428"/>
      <c r="G10" s="337"/>
      <c r="H10" s="331">
        <f t="shared" si="0"/>
        <v>0</v>
      </c>
      <c r="I10" s="337">
        <f t="shared" si="1"/>
        <v>0</v>
      </c>
    </row>
    <row r="11" spans="1:9" s="28" customFormat="1" ht="15" customHeight="1" x14ac:dyDescent="0.25">
      <c r="A11" s="54"/>
      <c r="B11" s="441" t="s">
        <v>133</v>
      </c>
      <c r="C11" s="443" t="s">
        <v>814</v>
      </c>
      <c r="D11" s="426" t="s">
        <v>40</v>
      </c>
      <c r="E11" s="427">
        <v>4</v>
      </c>
      <c r="F11" s="428"/>
      <c r="G11" s="337"/>
      <c r="H11" s="331">
        <f t="shared" si="0"/>
        <v>0</v>
      </c>
      <c r="I11" s="337">
        <f t="shared" si="1"/>
        <v>0</v>
      </c>
    </row>
    <row r="12" spans="1:9" s="28" customFormat="1" ht="15" customHeight="1" x14ac:dyDescent="0.25">
      <c r="A12" s="54"/>
      <c r="B12" s="441" t="s">
        <v>135</v>
      </c>
      <c r="C12" s="444" t="s">
        <v>815</v>
      </c>
      <c r="D12" s="429" t="s">
        <v>40</v>
      </c>
      <c r="E12" s="430">
        <v>6</v>
      </c>
      <c r="F12" s="428"/>
      <c r="G12" s="337"/>
      <c r="H12" s="331">
        <f t="shared" si="0"/>
        <v>0</v>
      </c>
      <c r="I12" s="337">
        <f t="shared" si="1"/>
        <v>0</v>
      </c>
    </row>
    <row r="13" spans="1:9" s="28" customFormat="1" ht="15" customHeight="1" x14ac:dyDescent="0.25">
      <c r="A13" s="54"/>
      <c r="B13" s="441" t="s">
        <v>137</v>
      </c>
      <c r="C13" s="443" t="s">
        <v>816</v>
      </c>
      <c r="D13" s="429" t="s">
        <v>40</v>
      </c>
      <c r="E13" s="430">
        <v>6</v>
      </c>
      <c r="F13" s="428"/>
      <c r="G13" s="337"/>
      <c r="H13" s="331">
        <f t="shared" si="0"/>
        <v>0</v>
      </c>
      <c r="I13" s="337">
        <f t="shared" si="1"/>
        <v>0</v>
      </c>
    </row>
    <row r="14" spans="1:9" s="28" customFormat="1" ht="15" customHeight="1" x14ac:dyDescent="0.25">
      <c r="A14" s="54"/>
      <c r="B14" s="441" t="s">
        <v>260</v>
      </c>
      <c r="C14" s="442" t="s">
        <v>817</v>
      </c>
      <c r="D14" s="429" t="s">
        <v>40</v>
      </c>
      <c r="E14" s="430">
        <v>6</v>
      </c>
      <c r="F14" s="428"/>
      <c r="G14" s="337"/>
      <c r="H14" s="331">
        <f t="shared" si="0"/>
        <v>0</v>
      </c>
      <c r="I14" s="337">
        <f t="shared" si="1"/>
        <v>0</v>
      </c>
    </row>
    <row r="15" spans="1:9" s="28" customFormat="1" ht="15" customHeight="1" x14ac:dyDescent="0.25">
      <c r="A15" s="54"/>
      <c r="B15" s="441" t="s">
        <v>261</v>
      </c>
      <c r="C15" s="443" t="s">
        <v>63</v>
      </c>
      <c r="D15" s="429" t="s">
        <v>40</v>
      </c>
      <c r="E15" s="430">
        <v>2</v>
      </c>
      <c r="F15" s="428"/>
      <c r="G15" s="337"/>
      <c r="H15" s="331">
        <f t="shared" si="0"/>
        <v>0</v>
      </c>
      <c r="I15" s="337">
        <f t="shared" si="1"/>
        <v>0</v>
      </c>
    </row>
    <row r="16" spans="1:9" s="28" customFormat="1" ht="15" customHeight="1" x14ac:dyDescent="0.25">
      <c r="A16" s="54"/>
      <c r="B16" s="441" t="s">
        <v>262</v>
      </c>
      <c r="C16" s="443" t="s">
        <v>65</v>
      </c>
      <c r="D16" s="429" t="s">
        <v>40</v>
      </c>
      <c r="E16" s="430">
        <v>2</v>
      </c>
      <c r="F16" s="428"/>
      <c r="G16" s="337"/>
      <c r="H16" s="331">
        <f t="shared" si="0"/>
        <v>0</v>
      </c>
      <c r="I16" s="337">
        <f t="shared" si="1"/>
        <v>0</v>
      </c>
    </row>
    <row r="17" spans="1:9" s="28" customFormat="1" ht="15" customHeight="1" x14ac:dyDescent="0.25">
      <c r="A17" s="54"/>
      <c r="B17" s="441" t="s">
        <v>263</v>
      </c>
      <c r="C17" s="445" t="s">
        <v>818</v>
      </c>
      <c r="D17" s="429" t="s">
        <v>40</v>
      </c>
      <c r="E17" s="430">
        <v>8</v>
      </c>
      <c r="F17" s="428"/>
      <c r="G17" s="337"/>
      <c r="H17" s="331">
        <f t="shared" ref="H17" si="2">+F17*E17</f>
        <v>0</v>
      </c>
      <c r="I17" s="337">
        <f t="shared" ref="I17" si="3">+E17*G17</f>
        <v>0</v>
      </c>
    </row>
    <row r="18" spans="1:9" s="28" customFormat="1" ht="15" customHeight="1" x14ac:dyDescent="0.25">
      <c r="A18" s="54"/>
      <c r="B18" s="441" t="s">
        <v>264</v>
      </c>
      <c r="C18" s="560" t="s">
        <v>669</v>
      </c>
      <c r="D18" s="49" t="s">
        <v>40</v>
      </c>
      <c r="E18" s="430">
        <v>8</v>
      </c>
      <c r="F18" s="428"/>
      <c r="G18" s="337"/>
      <c r="H18" s="331">
        <f t="shared" si="0"/>
        <v>0</v>
      </c>
      <c r="I18" s="337">
        <f t="shared" si="1"/>
        <v>0</v>
      </c>
    </row>
    <row r="19" spans="1:9" s="28" customFormat="1" ht="4.5" customHeight="1" x14ac:dyDescent="0.25">
      <c r="A19" s="446"/>
      <c r="B19" s="63"/>
      <c r="C19" s="447"/>
      <c r="D19" s="431"/>
      <c r="E19" s="432"/>
      <c r="F19" s="428"/>
      <c r="G19" s="337"/>
      <c r="H19" s="343"/>
      <c r="I19" s="337"/>
    </row>
    <row r="20" spans="1:9" s="28" customFormat="1" ht="15" customHeight="1" x14ac:dyDescent="0.25">
      <c r="A20" s="50">
        <v>2</v>
      </c>
      <c r="B20" s="63"/>
      <c r="C20" s="447" t="s">
        <v>795</v>
      </c>
      <c r="D20" s="429"/>
      <c r="E20" s="430"/>
      <c r="F20" s="428"/>
      <c r="G20" s="337"/>
      <c r="H20" s="332">
        <f>SUM(H21:H27)</f>
        <v>0</v>
      </c>
      <c r="I20" s="225">
        <f>SUM(I21:I27)</f>
        <v>0</v>
      </c>
    </row>
    <row r="21" spans="1:9" s="28" customFormat="1" ht="15" x14ac:dyDescent="0.25">
      <c r="A21" s="54"/>
      <c r="B21" s="441" t="s">
        <v>38</v>
      </c>
      <c r="C21" s="442" t="s">
        <v>536</v>
      </c>
      <c r="D21" s="429" t="s">
        <v>58</v>
      </c>
      <c r="E21" s="430">
        <v>2</v>
      </c>
      <c r="F21" s="428"/>
      <c r="G21" s="337"/>
      <c r="H21" s="331">
        <f t="shared" ref="H21" si="4">+F21*E21</f>
        <v>0</v>
      </c>
      <c r="I21" s="337">
        <f t="shared" ref="I21" si="5">+E21*G21</f>
        <v>0</v>
      </c>
    </row>
    <row r="22" spans="1:9" s="28" customFormat="1" ht="15" x14ac:dyDescent="0.25">
      <c r="A22" s="54"/>
      <c r="B22" s="441" t="s">
        <v>41</v>
      </c>
      <c r="C22" s="442" t="s">
        <v>670</v>
      </c>
      <c r="D22" s="429" t="s">
        <v>58</v>
      </c>
      <c r="E22" s="430">
        <v>2</v>
      </c>
      <c r="F22" s="428"/>
      <c r="G22" s="337"/>
      <c r="H22" s="331">
        <f t="shared" ref="H22" si="6">+F22*E22</f>
        <v>0</v>
      </c>
      <c r="I22" s="337">
        <f t="shared" ref="I22" si="7">+E22*G22</f>
        <v>0</v>
      </c>
    </row>
    <row r="23" spans="1:9" s="28" customFormat="1" ht="15" x14ac:dyDescent="0.25">
      <c r="A23" s="54"/>
      <c r="B23" s="441" t="s">
        <v>43</v>
      </c>
      <c r="C23" s="442" t="s">
        <v>537</v>
      </c>
      <c r="D23" s="429" t="s">
        <v>58</v>
      </c>
      <c r="E23" s="430">
        <v>2</v>
      </c>
      <c r="F23" s="428"/>
      <c r="G23" s="337"/>
      <c r="H23" s="331">
        <f t="shared" ref="H23:H24" si="8">+F23*E23</f>
        <v>0</v>
      </c>
      <c r="I23" s="337">
        <f t="shared" ref="I23:I24" si="9">+E23*G23</f>
        <v>0</v>
      </c>
    </row>
    <row r="24" spans="1:9" s="28" customFormat="1" ht="15" x14ac:dyDescent="0.25">
      <c r="A24" s="54"/>
      <c r="B24" s="441" t="s">
        <v>45</v>
      </c>
      <c r="C24" s="442" t="s">
        <v>538</v>
      </c>
      <c r="D24" s="429" t="s">
        <v>58</v>
      </c>
      <c r="E24" s="430">
        <v>1</v>
      </c>
      <c r="F24" s="428"/>
      <c r="G24" s="337"/>
      <c r="H24" s="331">
        <f t="shared" si="8"/>
        <v>0</v>
      </c>
      <c r="I24" s="337">
        <f t="shared" si="9"/>
        <v>0</v>
      </c>
    </row>
    <row r="25" spans="1:9" s="28" customFormat="1" ht="15" x14ac:dyDescent="0.25">
      <c r="A25" s="54"/>
      <c r="B25" s="441" t="s">
        <v>47</v>
      </c>
      <c r="C25" s="442" t="s">
        <v>541</v>
      </c>
      <c r="D25" s="429" t="s">
        <v>58</v>
      </c>
      <c r="E25" s="430">
        <v>1</v>
      </c>
      <c r="F25" s="428"/>
      <c r="G25" s="337"/>
      <c r="H25" s="331">
        <f t="shared" ref="H25" si="10">+F25*E25</f>
        <v>0</v>
      </c>
      <c r="I25" s="337">
        <f t="shared" ref="I25" si="11">+E25*G25</f>
        <v>0</v>
      </c>
    </row>
    <row r="26" spans="1:9" s="28" customFormat="1" ht="15" x14ac:dyDescent="0.25">
      <c r="A26" s="54"/>
      <c r="B26" s="441" t="s">
        <v>49</v>
      </c>
      <c r="C26" s="442" t="s">
        <v>540</v>
      </c>
      <c r="D26" s="429" t="s">
        <v>58</v>
      </c>
      <c r="E26" s="430">
        <v>1</v>
      </c>
      <c r="F26" s="428"/>
      <c r="G26" s="337"/>
      <c r="H26" s="331">
        <f t="shared" ref="H26:H27" si="12">+F26*E26</f>
        <v>0</v>
      </c>
      <c r="I26" s="337">
        <f t="shared" ref="I26:I27" si="13">+E26*G26</f>
        <v>0</v>
      </c>
    </row>
    <row r="27" spans="1:9" s="28" customFormat="1" ht="13.5" customHeight="1" x14ac:dyDescent="0.25">
      <c r="A27" s="54"/>
      <c r="B27" s="441" t="s">
        <v>50</v>
      </c>
      <c r="C27" s="442" t="s">
        <v>539</v>
      </c>
      <c r="D27" s="429" t="s">
        <v>58</v>
      </c>
      <c r="E27" s="430">
        <v>1</v>
      </c>
      <c r="F27" s="428"/>
      <c r="G27" s="337"/>
      <c r="H27" s="331">
        <f t="shared" si="12"/>
        <v>0</v>
      </c>
      <c r="I27" s="337">
        <f t="shared" si="13"/>
        <v>0</v>
      </c>
    </row>
    <row r="28" spans="1:9" s="28" customFormat="1" ht="4.5" customHeight="1" x14ac:dyDescent="0.25">
      <c r="A28" s="446"/>
      <c r="B28" s="63"/>
      <c r="C28" s="447"/>
      <c r="D28" s="431"/>
      <c r="E28" s="432"/>
      <c r="F28" s="428"/>
      <c r="G28" s="337"/>
      <c r="H28" s="343"/>
      <c r="I28" s="337"/>
    </row>
    <row r="29" spans="1:9" s="28" customFormat="1" ht="15" x14ac:dyDescent="0.25">
      <c r="A29" s="50">
        <v>3</v>
      </c>
      <c r="B29" s="63"/>
      <c r="C29" s="448" t="s">
        <v>811</v>
      </c>
      <c r="D29" s="429"/>
      <c r="E29" s="430"/>
      <c r="F29" s="428"/>
      <c r="G29" s="337"/>
      <c r="H29" s="332">
        <f>SUM(H30:H33)</f>
        <v>0</v>
      </c>
      <c r="I29" s="225">
        <f>SUM(I30:I33)</f>
        <v>0</v>
      </c>
    </row>
    <row r="30" spans="1:9" s="28" customFormat="1" ht="15" customHeight="1" x14ac:dyDescent="0.25">
      <c r="A30" s="54"/>
      <c r="B30" s="441" t="s">
        <v>143</v>
      </c>
      <c r="C30" s="442" t="s">
        <v>557</v>
      </c>
      <c r="D30" s="429" t="s">
        <v>392</v>
      </c>
      <c r="E30" s="430">
        <v>8000</v>
      </c>
      <c r="F30" s="428"/>
      <c r="G30" s="337"/>
      <c r="H30" s="331">
        <f t="shared" ref="H30:H33" si="14">+F30*E30</f>
        <v>0</v>
      </c>
      <c r="I30" s="337">
        <f t="shared" ref="I30:I33" si="15">+E30*G30</f>
        <v>0</v>
      </c>
    </row>
    <row r="31" spans="1:9" s="28" customFormat="1" ht="15" customHeight="1" x14ac:dyDescent="0.25">
      <c r="A31" s="449"/>
      <c r="B31" s="441" t="s">
        <v>145</v>
      </c>
      <c r="C31" s="450" t="s">
        <v>507</v>
      </c>
      <c r="D31" s="429" t="s">
        <v>40</v>
      </c>
      <c r="E31" s="430">
        <v>8</v>
      </c>
      <c r="F31" s="428"/>
      <c r="G31" s="337"/>
      <c r="H31" s="331">
        <f t="shared" si="14"/>
        <v>0</v>
      </c>
      <c r="I31" s="337">
        <f t="shared" si="15"/>
        <v>0</v>
      </c>
    </row>
    <row r="32" spans="1:9" s="28" customFormat="1" ht="15" customHeight="1" x14ac:dyDescent="0.25">
      <c r="A32" s="449"/>
      <c r="B32" s="441" t="s">
        <v>206</v>
      </c>
      <c r="C32" s="450" t="s">
        <v>523</v>
      </c>
      <c r="D32" s="429" t="s">
        <v>40</v>
      </c>
      <c r="E32" s="430">
        <v>16</v>
      </c>
      <c r="F32" s="428"/>
      <c r="G32" s="337"/>
      <c r="H32" s="331">
        <f t="shared" si="14"/>
        <v>0</v>
      </c>
      <c r="I32" s="337">
        <f t="shared" si="15"/>
        <v>0</v>
      </c>
    </row>
    <row r="33" spans="1:9" s="28" customFormat="1" ht="18" customHeight="1" x14ac:dyDescent="0.25">
      <c r="A33" s="449"/>
      <c r="B33" s="441" t="s">
        <v>207</v>
      </c>
      <c r="C33" s="450" t="s">
        <v>508</v>
      </c>
      <c r="D33" s="429" t="s">
        <v>37</v>
      </c>
      <c r="E33" s="430">
        <v>4</v>
      </c>
      <c r="F33" s="428"/>
      <c r="G33" s="337"/>
      <c r="H33" s="331">
        <f t="shared" si="14"/>
        <v>0</v>
      </c>
      <c r="I33" s="337">
        <f t="shared" si="15"/>
        <v>0</v>
      </c>
    </row>
    <row r="34" spans="1:9" s="28" customFormat="1" ht="4.5" customHeight="1" x14ac:dyDescent="0.25">
      <c r="A34" s="446"/>
      <c r="B34" s="63"/>
      <c r="C34" s="447"/>
      <c r="D34" s="431"/>
      <c r="E34" s="432"/>
      <c r="F34" s="428"/>
      <c r="G34" s="337"/>
      <c r="H34" s="343"/>
      <c r="I34" s="337"/>
    </row>
    <row r="35" spans="1:9" s="28" customFormat="1" ht="18" customHeight="1" x14ac:dyDescent="0.25">
      <c r="A35" s="50">
        <v>4</v>
      </c>
      <c r="B35" s="613"/>
      <c r="C35" s="614" t="s">
        <v>833</v>
      </c>
      <c r="D35" s="615"/>
      <c r="E35" s="616"/>
      <c r="F35" s="428"/>
      <c r="G35" s="337"/>
      <c r="H35" s="332">
        <f>SUM(H36:H37)</f>
        <v>0</v>
      </c>
      <c r="I35" s="333">
        <f>SUM(I36:I37)</f>
        <v>0</v>
      </c>
    </row>
    <row r="36" spans="1:9" s="28" customFormat="1" ht="33.75" customHeight="1" x14ac:dyDescent="0.25">
      <c r="A36" s="449"/>
      <c r="B36" s="441" t="s">
        <v>67</v>
      </c>
      <c r="C36" s="617" t="s">
        <v>834</v>
      </c>
      <c r="D36" s="429" t="s">
        <v>37</v>
      </c>
      <c r="E36" s="620">
        <v>1</v>
      </c>
      <c r="F36" s="428"/>
      <c r="G36" s="337"/>
      <c r="H36" s="331">
        <f t="shared" ref="H36" si="16">+F36*E36</f>
        <v>0</v>
      </c>
      <c r="I36" s="337">
        <f t="shared" ref="I36" si="17">+E36*G36</f>
        <v>0</v>
      </c>
    </row>
    <row r="37" spans="1:9" s="28" customFormat="1" ht="18" customHeight="1" x14ac:dyDescent="0.25">
      <c r="A37" s="449"/>
      <c r="B37" s="441" t="s">
        <v>68</v>
      </c>
      <c r="C37" s="618" t="s">
        <v>835</v>
      </c>
      <c r="D37" s="429" t="s">
        <v>37</v>
      </c>
      <c r="E37" s="620">
        <v>1</v>
      </c>
      <c r="F37" s="428"/>
      <c r="G37" s="337"/>
      <c r="H37" s="331">
        <f t="shared" ref="H37:H46" si="18">+F37*E37</f>
        <v>0</v>
      </c>
      <c r="I37" s="337">
        <f t="shared" ref="I37:I46" si="19">+E37*G37</f>
        <v>0</v>
      </c>
    </row>
    <row r="38" spans="1:9" s="28" customFormat="1" ht="6.75" customHeight="1" x14ac:dyDescent="0.25">
      <c r="A38" s="449"/>
      <c r="B38" s="441"/>
      <c r="C38" s="618"/>
      <c r="D38" s="429"/>
      <c r="E38" s="620"/>
      <c r="F38" s="428"/>
      <c r="G38" s="337"/>
      <c r="H38" s="331"/>
      <c r="I38" s="337"/>
    </row>
    <row r="39" spans="1:9" s="28" customFormat="1" ht="18" customHeight="1" x14ac:dyDescent="0.25">
      <c r="A39" s="50">
        <v>5</v>
      </c>
      <c r="B39" s="613"/>
      <c r="C39" s="614" t="s">
        <v>836</v>
      </c>
      <c r="D39" s="615"/>
      <c r="E39" s="621"/>
      <c r="F39" s="428"/>
      <c r="G39" s="337"/>
      <c r="H39" s="332">
        <f>SUM(H40:H42)</f>
        <v>0</v>
      </c>
      <c r="I39" s="333">
        <f>SUM(I40:I42)</f>
        <v>0</v>
      </c>
    </row>
    <row r="40" spans="1:9" s="28" customFormat="1" ht="18" customHeight="1" x14ac:dyDescent="0.25">
      <c r="A40" s="54"/>
      <c r="B40" s="441" t="s">
        <v>81</v>
      </c>
      <c r="C40" s="619" t="s">
        <v>837</v>
      </c>
      <c r="D40" s="429" t="s">
        <v>37</v>
      </c>
      <c r="E40" s="620">
        <v>1</v>
      </c>
      <c r="F40" s="428"/>
      <c r="G40" s="337"/>
      <c r="H40" s="331">
        <f t="shared" si="18"/>
        <v>0</v>
      </c>
      <c r="I40" s="337">
        <f t="shared" si="19"/>
        <v>0</v>
      </c>
    </row>
    <row r="41" spans="1:9" s="28" customFormat="1" ht="18" customHeight="1" x14ac:dyDescent="0.25">
      <c r="A41" s="449"/>
      <c r="B41" s="441" t="s">
        <v>83</v>
      </c>
      <c r="C41" s="618" t="s">
        <v>838</v>
      </c>
      <c r="D41" s="429" t="s">
        <v>37</v>
      </c>
      <c r="E41" s="620">
        <v>1</v>
      </c>
      <c r="F41" s="428"/>
      <c r="G41" s="337"/>
      <c r="H41" s="331">
        <f t="shared" si="18"/>
        <v>0</v>
      </c>
      <c r="I41" s="337">
        <f t="shared" si="19"/>
        <v>0</v>
      </c>
    </row>
    <row r="42" spans="1:9" s="28" customFormat="1" ht="31.5" customHeight="1" x14ac:dyDescent="0.25">
      <c r="A42" s="449"/>
      <c r="B42" s="441" t="s">
        <v>85</v>
      </c>
      <c r="C42" s="617" t="s">
        <v>839</v>
      </c>
      <c r="D42" s="429" t="s">
        <v>37</v>
      </c>
      <c r="E42" s="620">
        <v>1</v>
      </c>
      <c r="F42" s="428"/>
      <c r="G42" s="337"/>
      <c r="H42" s="331">
        <f t="shared" si="18"/>
        <v>0</v>
      </c>
      <c r="I42" s="337">
        <f t="shared" si="19"/>
        <v>0</v>
      </c>
    </row>
    <row r="43" spans="1:9" s="28" customFormat="1" ht="6.75" customHeight="1" x14ac:dyDescent="0.25">
      <c r="A43" s="449"/>
      <c r="B43" s="441"/>
      <c r="C43" s="450"/>
      <c r="D43" s="429"/>
      <c r="E43" s="620"/>
      <c r="F43" s="428"/>
      <c r="G43" s="337"/>
      <c r="H43" s="331"/>
      <c r="I43" s="337"/>
    </row>
    <row r="44" spans="1:9" s="28" customFormat="1" ht="18" customHeight="1" x14ac:dyDescent="0.25">
      <c r="A44" s="50">
        <v>6</v>
      </c>
      <c r="B44" s="451"/>
      <c r="C44" s="448" t="s">
        <v>840</v>
      </c>
      <c r="D44" s="429" t="s">
        <v>37</v>
      </c>
      <c r="E44" s="620">
        <v>1</v>
      </c>
      <c r="F44" s="428"/>
      <c r="G44" s="337"/>
      <c r="H44" s="332">
        <f t="shared" si="18"/>
        <v>0</v>
      </c>
      <c r="I44" s="333">
        <f t="shared" si="19"/>
        <v>0</v>
      </c>
    </row>
    <row r="45" spans="1:9" s="28" customFormat="1" ht="6.75" customHeight="1" x14ac:dyDescent="0.25">
      <c r="A45" s="446"/>
      <c r="B45" s="451"/>
      <c r="C45" s="448"/>
      <c r="D45" s="429"/>
      <c r="E45" s="435"/>
      <c r="F45" s="428"/>
      <c r="G45" s="337"/>
      <c r="H45" s="331"/>
      <c r="I45" s="337"/>
    </row>
    <row r="46" spans="1:9" s="28" customFormat="1" ht="18" customHeight="1" x14ac:dyDescent="0.25">
      <c r="A46" s="433"/>
      <c r="B46" s="425"/>
      <c r="C46" s="434"/>
      <c r="D46" s="429"/>
      <c r="E46" s="430"/>
      <c r="F46" s="428"/>
      <c r="G46" s="337"/>
      <c r="H46" s="331">
        <f t="shared" si="18"/>
        <v>0</v>
      </c>
      <c r="I46" s="337">
        <f t="shared" si="19"/>
        <v>0</v>
      </c>
    </row>
    <row r="47" spans="1:9" s="28" customFormat="1" ht="18" customHeight="1" x14ac:dyDescent="0.25">
      <c r="A47" s="433"/>
      <c r="B47" s="425"/>
      <c r="C47" s="434"/>
      <c r="D47" s="429"/>
      <c r="E47" s="430"/>
      <c r="F47" s="428"/>
      <c r="G47" s="337"/>
      <c r="H47" s="331">
        <f t="shared" ref="H47:H55" si="20">+F47*E47</f>
        <v>0</v>
      </c>
      <c r="I47" s="337">
        <f t="shared" ref="I47:I55" si="21">+E47*G47</f>
        <v>0</v>
      </c>
    </row>
    <row r="48" spans="1:9" s="28" customFormat="1" ht="18" customHeight="1" x14ac:dyDescent="0.25">
      <c r="A48" s="433"/>
      <c r="B48" s="425"/>
      <c r="C48" s="434"/>
      <c r="D48" s="429"/>
      <c r="E48" s="430"/>
      <c r="F48" s="428"/>
      <c r="G48" s="337"/>
      <c r="H48" s="331">
        <f t="shared" si="20"/>
        <v>0</v>
      </c>
      <c r="I48" s="337">
        <f t="shared" si="21"/>
        <v>0</v>
      </c>
    </row>
    <row r="49" spans="1:9" s="28" customFormat="1" ht="18" customHeight="1" x14ac:dyDescent="0.25">
      <c r="A49" s="433"/>
      <c r="B49" s="425"/>
      <c r="C49" s="434"/>
      <c r="D49" s="429"/>
      <c r="E49" s="430"/>
      <c r="F49" s="428"/>
      <c r="G49" s="337"/>
      <c r="H49" s="331">
        <f t="shared" si="20"/>
        <v>0</v>
      </c>
      <c r="I49" s="337">
        <f t="shared" si="21"/>
        <v>0</v>
      </c>
    </row>
    <row r="50" spans="1:9" s="28" customFormat="1" ht="18" customHeight="1" x14ac:dyDescent="0.25">
      <c r="A50" s="433"/>
      <c r="B50" s="425"/>
      <c r="C50" s="434"/>
      <c r="D50" s="429"/>
      <c r="E50" s="430"/>
      <c r="F50" s="428"/>
      <c r="G50" s="337"/>
      <c r="H50" s="331">
        <f t="shared" si="20"/>
        <v>0</v>
      </c>
      <c r="I50" s="337">
        <f t="shared" si="21"/>
        <v>0</v>
      </c>
    </row>
    <row r="51" spans="1:9" s="28" customFormat="1" ht="18" customHeight="1" x14ac:dyDescent="0.25">
      <c r="A51" s="433"/>
      <c r="B51" s="425"/>
      <c r="C51" s="434"/>
      <c r="D51" s="429"/>
      <c r="E51" s="430"/>
      <c r="F51" s="428"/>
      <c r="G51" s="337"/>
      <c r="H51" s="331">
        <f t="shared" si="20"/>
        <v>0</v>
      </c>
      <c r="I51" s="337">
        <f t="shared" si="21"/>
        <v>0</v>
      </c>
    </row>
    <row r="52" spans="1:9" s="28" customFormat="1" ht="18" customHeight="1" x14ac:dyDescent="0.25">
      <c r="A52" s="433"/>
      <c r="B52" s="425"/>
      <c r="C52" s="434"/>
      <c r="D52" s="429"/>
      <c r="E52" s="430"/>
      <c r="F52" s="428"/>
      <c r="G52" s="337"/>
      <c r="H52" s="331">
        <f t="shared" si="20"/>
        <v>0</v>
      </c>
      <c r="I52" s="337">
        <f t="shared" si="21"/>
        <v>0</v>
      </c>
    </row>
    <row r="53" spans="1:9" s="28" customFormat="1" ht="18" customHeight="1" x14ac:dyDescent="0.25">
      <c r="A53" s="433"/>
      <c r="B53" s="425"/>
      <c r="C53" s="434"/>
      <c r="D53" s="429"/>
      <c r="E53" s="430"/>
      <c r="F53" s="428"/>
      <c r="G53" s="337"/>
      <c r="H53" s="331">
        <f t="shared" si="20"/>
        <v>0</v>
      </c>
      <c r="I53" s="337">
        <f t="shared" si="21"/>
        <v>0</v>
      </c>
    </row>
    <row r="54" spans="1:9" s="28" customFormat="1" ht="18" customHeight="1" x14ac:dyDescent="0.25">
      <c r="A54" s="433"/>
      <c r="B54" s="425"/>
      <c r="C54" s="434"/>
      <c r="D54" s="429"/>
      <c r="E54" s="430"/>
      <c r="F54" s="428"/>
      <c r="G54" s="337"/>
      <c r="H54" s="331">
        <f t="shared" si="20"/>
        <v>0</v>
      </c>
      <c r="I54" s="337">
        <f t="shared" si="21"/>
        <v>0</v>
      </c>
    </row>
    <row r="55" spans="1:9" s="28" customFormat="1" ht="18" customHeight="1" x14ac:dyDescent="0.25">
      <c r="A55" s="433"/>
      <c r="B55" s="425"/>
      <c r="C55" s="434"/>
      <c r="D55" s="429"/>
      <c r="E55" s="430"/>
      <c r="F55" s="428"/>
      <c r="G55" s="337"/>
      <c r="H55" s="331">
        <f t="shared" si="20"/>
        <v>0</v>
      </c>
      <c r="I55" s="337">
        <f t="shared" si="21"/>
        <v>0</v>
      </c>
    </row>
    <row r="56" spans="1:9" s="28" customFormat="1" ht="5.25" customHeight="1" thickBot="1" x14ac:dyDescent="0.3">
      <c r="A56" s="452"/>
      <c r="B56" s="453"/>
      <c r="C56" s="454"/>
      <c r="D56" s="455"/>
      <c r="E56" s="456"/>
      <c r="F56" s="457"/>
      <c r="G56" s="355"/>
      <c r="H56" s="356"/>
      <c r="I56" s="357"/>
    </row>
    <row r="57" spans="1:9" ht="20.45" customHeight="1" thickBot="1" x14ac:dyDescent="0.3">
      <c r="A57" s="753" t="str">
        <f>A3</f>
        <v>C.3.1 Provisiones principales Ampliación ET Las Heras</v>
      </c>
      <c r="B57" s="754"/>
      <c r="C57" s="754"/>
      <c r="D57" s="754"/>
      <c r="E57" s="754"/>
      <c r="F57" s="753" t="s">
        <v>856</v>
      </c>
      <c r="G57" s="874"/>
      <c r="H57" s="409">
        <f>H8+H20+H29+H35+H39+H44+SUM(H46:H55)</f>
        <v>0</v>
      </c>
      <c r="I57" s="410">
        <f>I8+I20+I29+I35+I39+I44+SUM(I46:I55)</f>
        <v>0</v>
      </c>
    </row>
    <row r="58" spans="1:9" s="458" customFormat="1" ht="12.75" x14ac:dyDescent="0.25">
      <c r="A58" s="652" t="str">
        <f>Hoja1!A1</f>
        <v>Las cantidades son meramente orientativas, las mismas deben coincidir con lo presentado en la Oferta Técnica</v>
      </c>
      <c r="B58" s="652"/>
      <c r="C58" s="652"/>
      <c r="D58" s="652"/>
      <c r="E58" s="652"/>
      <c r="F58" s="652"/>
      <c r="G58" s="652"/>
      <c r="H58" s="652"/>
      <c r="I58" s="652"/>
    </row>
    <row r="59" spans="1:9" s="458" customFormat="1" ht="12.75" x14ac:dyDescent="0.25">
      <c r="A59" s="651" t="str">
        <f>Hoja1!A2</f>
        <v>El Oferente deberá ajustar el itemizado descripto en las filas disponibles en consonacia con lo descripto en la Oferta Técnica.</v>
      </c>
      <c r="B59" s="651"/>
      <c r="C59" s="651"/>
      <c r="D59" s="651"/>
      <c r="E59" s="651"/>
      <c r="F59" s="651"/>
      <c r="G59" s="651"/>
      <c r="H59" s="651"/>
      <c r="I59" s="651"/>
    </row>
    <row r="60" spans="1:9" s="458" customFormat="1" ht="25.5" customHeight="1" x14ac:dyDescent="0.25">
      <c r="A60" s="751"/>
      <c r="B60" s="751"/>
      <c r="C60" s="751"/>
      <c r="D60" s="751"/>
      <c r="E60" s="751"/>
      <c r="F60" s="751"/>
      <c r="G60" s="751"/>
      <c r="H60" s="751"/>
      <c r="I60" s="751"/>
    </row>
    <row r="61" spans="1:9" x14ac:dyDescent="0.25">
      <c r="A61" s="322"/>
      <c r="B61" s="322"/>
      <c r="C61" s="600"/>
      <c r="D61" s="319"/>
      <c r="E61" s="319"/>
      <c r="F61" s="319"/>
      <c r="G61" s="319"/>
      <c r="H61" s="319"/>
      <c r="I61" s="319"/>
    </row>
    <row r="62" spans="1:9" x14ac:dyDescent="0.25">
      <c r="A62" s="322"/>
      <c r="B62" s="322"/>
      <c r="C62" s="600"/>
      <c r="D62" s="653" t="s">
        <v>25</v>
      </c>
      <c r="E62" s="653"/>
      <c r="F62" s="653"/>
      <c r="G62" s="319"/>
      <c r="H62" s="653" t="s">
        <v>25</v>
      </c>
      <c r="I62" s="653"/>
    </row>
    <row r="63" spans="1:9" x14ac:dyDescent="0.25">
      <c r="A63" s="322"/>
      <c r="B63" s="322"/>
      <c r="C63" s="600"/>
      <c r="D63" s="654" t="s">
        <v>820</v>
      </c>
      <c r="E63" s="654"/>
      <c r="F63" s="654"/>
      <c r="G63" s="319"/>
      <c r="H63" s="654" t="s">
        <v>26</v>
      </c>
      <c r="I63" s="654"/>
    </row>
    <row r="67" spans="8:8" x14ac:dyDescent="0.25">
      <c r="H67" s="628"/>
    </row>
  </sheetData>
  <sheetProtection algorithmName="SHA-512" hashValue="ay0IkkGjmRCO8VYcV3RgPvvDEdrwBbUPOlLEYuKCZs2iCBIJ/pPIOQKWkbNzillfkFbeJ0OoTbELnZVmnSJYLQ==" saltValue="cdYnW2RTMbf15MBNvNXIig==" spinCount="100000" sheet="1" objects="1" scenarios="1"/>
  <protectedRanges>
    <protectedRange sqref="H61:I61 F8:G8 D12:E16 F56:G56 D19:E28 E46:E55 D61:E61" name="Rango1"/>
    <protectedRange sqref="D29:E30 D8:E8 D56:E56" name="Rango1_4_1"/>
    <protectedRange sqref="D31:E34 D17:E18 D46:D55" name="Rango1_1"/>
    <protectedRange sqref="D9:G9 F10:G55" name="Rango1_2_2"/>
    <protectedRange sqref="D11:E11" name="Rango1_2_3"/>
    <protectedRange sqref="D10:E10" name="Rango1_2_2_1"/>
    <protectedRange sqref="E43" name="Rango1_2"/>
    <protectedRange sqref="D44:E45 D40:E42 D36:E38 D43" name="Rango1_1_1"/>
  </protectedRanges>
  <mergeCells count="17">
    <mergeCell ref="D62:F62"/>
    <mergeCell ref="D63:F63"/>
    <mergeCell ref="H63:I63"/>
    <mergeCell ref="A59:I59"/>
    <mergeCell ref="H62:I62"/>
    <mergeCell ref="A57:E57"/>
    <mergeCell ref="F57:G57"/>
    <mergeCell ref="A58:I58"/>
    <mergeCell ref="A60:I60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40" orientation="landscape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 codeName="Hoja17">
    <pageSetUpPr fitToPage="1"/>
  </sheetPr>
  <dimension ref="A1:I163"/>
  <sheetViews>
    <sheetView view="pageBreakPreview" topLeftCell="A13" zoomScale="98" zoomScaleNormal="85" zoomScaleSheetLayoutView="98" workbookViewId="0">
      <selection activeCell="I41" sqref="I41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7.5703125" style="12" customWidth="1"/>
    <col min="6" max="6" width="15" style="12" customWidth="1"/>
    <col min="7" max="7" width="20.42578125" style="12" customWidth="1"/>
    <col min="8" max="8" width="17" style="2" customWidth="1"/>
    <col min="9" max="9" width="16.85546875" style="2" customWidth="1"/>
    <col min="10" max="233" width="11.42578125" style="2"/>
    <col min="234" max="234" width="5.5703125" style="2" customWidth="1"/>
    <col min="235" max="235" width="6.28515625" style="2" customWidth="1"/>
    <col min="236" max="236" width="122.42578125" style="2" customWidth="1"/>
    <col min="237" max="237" width="7.140625" style="2" bestFit="1" customWidth="1"/>
    <col min="238" max="238" width="7.140625" style="2" customWidth="1"/>
    <col min="239" max="242" width="15.7109375" style="2" customWidth="1"/>
    <col min="243" max="489" width="11.42578125" style="2"/>
    <col min="490" max="490" width="5.5703125" style="2" customWidth="1"/>
    <col min="491" max="491" width="6.28515625" style="2" customWidth="1"/>
    <col min="492" max="492" width="122.42578125" style="2" customWidth="1"/>
    <col min="493" max="493" width="7.140625" style="2" bestFit="1" customWidth="1"/>
    <col min="494" max="494" width="7.140625" style="2" customWidth="1"/>
    <col min="495" max="498" width="15.7109375" style="2" customWidth="1"/>
    <col min="499" max="745" width="11.42578125" style="2"/>
    <col min="746" max="746" width="5.5703125" style="2" customWidth="1"/>
    <col min="747" max="747" width="6.28515625" style="2" customWidth="1"/>
    <col min="748" max="748" width="122.42578125" style="2" customWidth="1"/>
    <col min="749" max="749" width="7.140625" style="2" bestFit="1" customWidth="1"/>
    <col min="750" max="750" width="7.140625" style="2" customWidth="1"/>
    <col min="751" max="754" width="15.7109375" style="2" customWidth="1"/>
    <col min="755" max="1001" width="11.42578125" style="2"/>
    <col min="1002" max="1002" width="5.5703125" style="2" customWidth="1"/>
    <col min="1003" max="1003" width="6.28515625" style="2" customWidth="1"/>
    <col min="1004" max="1004" width="122.42578125" style="2" customWidth="1"/>
    <col min="1005" max="1005" width="7.140625" style="2" bestFit="1" customWidth="1"/>
    <col min="1006" max="1006" width="7.140625" style="2" customWidth="1"/>
    <col min="1007" max="1010" width="15.7109375" style="2" customWidth="1"/>
    <col min="1011" max="1257" width="11.42578125" style="2"/>
    <col min="1258" max="1258" width="5.5703125" style="2" customWidth="1"/>
    <col min="1259" max="1259" width="6.28515625" style="2" customWidth="1"/>
    <col min="1260" max="1260" width="122.42578125" style="2" customWidth="1"/>
    <col min="1261" max="1261" width="7.140625" style="2" bestFit="1" customWidth="1"/>
    <col min="1262" max="1262" width="7.140625" style="2" customWidth="1"/>
    <col min="1263" max="1266" width="15.7109375" style="2" customWidth="1"/>
    <col min="1267" max="1513" width="11.42578125" style="2"/>
    <col min="1514" max="1514" width="5.5703125" style="2" customWidth="1"/>
    <col min="1515" max="1515" width="6.28515625" style="2" customWidth="1"/>
    <col min="1516" max="1516" width="122.42578125" style="2" customWidth="1"/>
    <col min="1517" max="1517" width="7.140625" style="2" bestFit="1" customWidth="1"/>
    <col min="1518" max="1518" width="7.140625" style="2" customWidth="1"/>
    <col min="1519" max="1522" width="15.7109375" style="2" customWidth="1"/>
    <col min="1523" max="1769" width="11.42578125" style="2"/>
    <col min="1770" max="1770" width="5.5703125" style="2" customWidth="1"/>
    <col min="1771" max="1771" width="6.28515625" style="2" customWidth="1"/>
    <col min="1772" max="1772" width="122.42578125" style="2" customWidth="1"/>
    <col min="1773" max="1773" width="7.140625" style="2" bestFit="1" customWidth="1"/>
    <col min="1774" max="1774" width="7.140625" style="2" customWidth="1"/>
    <col min="1775" max="1778" width="15.7109375" style="2" customWidth="1"/>
    <col min="1779" max="2025" width="11.42578125" style="2"/>
    <col min="2026" max="2026" width="5.5703125" style="2" customWidth="1"/>
    <col min="2027" max="2027" width="6.28515625" style="2" customWidth="1"/>
    <col min="2028" max="2028" width="122.42578125" style="2" customWidth="1"/>
    <col min="2029" max="2029" width="7.140625" style="2" bestFit="1" customWidth="1"/>
    <col min="2030" max="2030" width="7.140625" style="2" customWidth="1"/>
    <col min="2031" max="2034" width="15.7109375" style="2" customWidth="1"/>
    <col min="2035" max="2281" width="11.42578125" style="2"/>
    <col min="2282" max="2282" width="5.5703125" style="2" customWidth="1"/>
    <col min="2283" max="2283" width="6.28515625" style="2" customWidth="1"/>
    <col min="2284" max="2284" width="122.42578125" style="2" customWidth="1"/>
    <col min="2285" max="2285" width="7.140625" style="2" bestFit="1" customWidth="1"/>
    <col min="2286" max="2286" width="7.140625" style="2" customWidth="1"/>
    <col min="2287" max="2290" width="15.7109375" style="2" customWidth="1"/>
    <col min="2291" max="2537" width="11.42578125" style="2"/>
    <col min="2538" max="2538" width="5.5703125" style="2" customWidth="1"/>
    <col min="2539" max="2539" width="6.28515625" style="2" customWidth="1"/>
    <col min="2540" max="2540" width="122.42578125" style="2" customWidth="1"/>
    <col min="2541" max="2541" width="7.140625" style="2" bestFit="1" customWidth="1"/>
    <col min="2542" max="2542" width="7.140625" style="2" customWidth="1"/>
    <col min="2543" max="2546" width="15.7109375" style="2" customWidth="1"/>
    <col min="2547" max="2793" width="11.42578125" style="2"/>
    <col min="2794" max="2794" width="5.5703125" style="2" customWidth="1"/>
    <col min="2795" max="2795" width="6.28515625" style="2" customWidth="1"/>
    <col min="2796" max="2796" width="122.42578125" style="2" customWidth="1"/>
    <col min="2797" max="2797" width="7.140625" style="2" bestFit="1" customWidth="1"/>
    <col min="2798" max="2798" width="7.140625" style="2" customWidth="1"/>
    <col min="2799" max="2802" width="15.7109375" style="2" customWidth="1"/>
    <col min="2803" max="3049" width="11.42578125" style="2"/>
    <col min="3050" max="3050" width="5.5703125" style="2" customWidth="1"/>
    <col min="3051" max="3051" width="6.28515625" style="2" customWidth="1"/>
    <col min="3052" max="3052" width="122.42578125" style="2" customWidth="1"/>
    <col min="3053" max="3053" width="7.140625" style="2" bestFit="1" customWidth="1"/>
    <col min="3054" max="3054" width="7.140625" style="2" customWidth="1"/>
    <col min="3055" max="3058" width="15.7109375" style="2" customWidth="1"/>
    <col min="3059" max="3305" width="11.42578125" style="2"/>
    <col min="3306" max="3306" width="5.5703125" style="2" customWidth="1"/>
    <col min="3307" max="3307" width="6.28515625" style="2" customWidth="1"/>
    <col min="3308" max="3308" width="122.42578125" style="2" customWidth="1"/>
    <col min="3309" max="3309" width="7.140625" style="2" bestFit="1" customWidth="1"/>
    <col min="3310" max="3310" width="7.140625" style="2" customWidth="1"/>
    <col min="3311" max="3314" width="15.7109375" style="2" customWidth="1"/>
    <col min="3315" max="3561" width="11.42578125" style="2"/>
    <col min="3562" max="3562" width="5.5703125" style="2" customWidth="1"/>
    <col min="3563" max="3563" width="6.28515625" style="2" customWidth="1"/>
    <col min="3564" max="3564" width="122.42578125" style="2" customWidth="1"/>
    <col min="3565" max="3565" width="7.140625" style="2" bestFit="1" customWidth="1"/>
    <col min="3566" max="3566" width="7.140625" style="2" customWidth="1"/>
    <col min="3567" max="3570" width="15.7109375" style="2" customWidth="1"/>
    <col min="3571" max="3817" width="11.42578125" style="2"/>
    <col min="3818" max="3818" width="5.5703125" style="2" customWidth="1"/>
    <col min="3819" max="3819" width="6.28515625" style="2" customWidth="1"/>
    <col min="3820" max="3820" width="122.42578125" style="2" customWidth="1"/>
    <col min="3821" max="3821" width="7.140625" style="2" bestFit="1" customWidth="1"/>
    <col min="3822" max="3822" width="7.140625" style="2" customWidth="1"/>
    <col min="3823" max="3826" width="15.7109375" style="2" customWidth="1"/>
    <col min="3827" max="4073" width="11.42578125" style="2"/>
    <col min="4074" max="4074" width="5.5703125" style="2" customWidth="1"/>
    <col min="4075" max="4075" width="6.28515625" style="2" customWidth="1"/>
    <col min="4076" max="4076" width="122.42578125" style="2" customWidth="1"/>
    <col min="4077" max="4077" width="7.140625" style="2" bestFit="1" customWidth="1"/>
    <col min="4078" max="4078" width="7.140625" style="2" customWidth="1"/>
    <col min="4079" max="4082" width="15.7109375" style="2" customWidth="1"/>
    <col min="4083" max="4329" width="11.42578125" style="2"/>
    <col min="4330" max="4330" width="5.5703125" style="2" customWidth="1"/>
    <col min="4331" max="4331" width="6.28515625" style="2" customWidth="1"/>
    <col min="4332" max="4332" width="122.42578125" style="2" customWidth="1"/>
    <col min="4333" max="4333" width="7.140625" style="2" bestFit="1" customWidth="1"/>
    <col min="4334" max="4334" width="7.140625" style="2" customWidth="1"/>
    <col min="4335" max="4338" width="15.7109375" style="2" customWidth="1"/>
    <col min="4339" max="4585" width="11.42578125" style="2"/>
    <col min="4586" max="4586" width="5.5703125" style="2" customWidth="1"/>
    <col min="4587" max="4587" width="6.28515625" style="2" customWidth="1"/>
    <col min="4588" max="4588" width="122.42578125" style="2" customWidth="1"/>
    <col min="4589" max="4589" width="7.140625" style="2" bestFit="1" customWidth="1"/>
    <col min="4590" max="4590" width="7.140625" style="2" customWidth="1"/>
    <col min="4591" max="4594" width="15.7109375" style="2" customWidth="1"/>
    <col min="4595" max="4841" width="11.42578125" style="2"/>
    <col min="4842" max="4842" width="5.5703125" style="2" customWidth="1"/>
    <col min="4843" max="4843" width="6.28515625" style="2" customWidth="1"/>
    <col min="4844" max="4844" width="122.42578125" style="2" customWidth="1"/>
    <col min="4845" max="4845" width="7.140625" style="2" bestFit="1" customWidth="1"/>
    <col min="4846" max="4846" width="7.140625" style="2" customWidth="1"/>
    <col min="4847" max="4850" width="15.7109375" style="2" customWidth="1"/>
    <col min="4851" max="5097" width="11.42578125" style="2"/>
    <col min="5098" max="5098" width="5.5703125" style="2" customWidth="1"/>
    <col min="5099" max="5099" width="6.28515625" style="2" customWidth="1"/>
    <col min="5100" max="5100" width="122.42578125" style="2" customWidth="1"/>
    <col min="5101" max="5101" width="7.140625" style="2" bestFit="1" customWidth="1"/>
    <col min="5102" max="5102" width="7.140625" style="2" customWidth="1"/>
    <col min="5103" max="5106" width="15.7109375" style="2" customWidth="1"/>
    <col min="5107" max="5353" width="11.42578125" style="2"/>
    <col min="5354" max="5354" width="5.5703125" style="2" customWidth="1"/>
    <col min="5355" max="5355" width="6.28515625" style="2" customWidth="1"/>
    <col min="5356" max="5356" width="122.42578125" style="2" customWidth="1"/>
    <col min="5357" max="5357" width="7.140625" style="2" bestFit="1" customWidth="1"/>
    <col min="5358" max="5358" width="7.140625" style="2" customWidth="1"/>
    <col min="5359" max="5362" width="15.7109375" style="2" customWidth="1"/>
    <col min="5363" max="5609" width="11.42578125" style="2"/>
    <col min="5610" max="5610" width="5.5703125" style="2" customWidth="1"/>
    <col min="5611" max="5611" width="6.28515625" style="2" customWidth="1"/>
    <col min="5612" max="5612" width="122.42578125" style="2" customWidth="1"/>
    <col min="5613" max="5613" width="7.140625" style="2" bestFit="1" customWidth="1"/>
    <col min="5614" max="5614" width="7.140625" style="2" customWidth="1"/>
    <col min="5615" max="5618" width="15.7109375" style="2" customWidth="1"/>
    <col min="5619" max="5865" width="11.42578125" style="2"/>
    <col min="5866" max="5866" width="5.5703125" style="2" customWidth="1"/>
    <col min="5867" max="5867" width="6.28515625" style="2" customWidth="1"/>
    <col min="5868" max="5868" width="122.42578125" style="2" customWidth="1"/>
    <col min="5869" max="5869" width="7.140625" style="2" bestFit="1" customWidth="1"/>
    <col min="5870" max="5870" width="7.140625" style="2" customWidth="1"/>
    <col min="5871" max="5874" width="15.7109375" style="2" customWidth="1"/>
    <col min="5875" max="6121" width="11.42578125" style="2"/>
    <col min="6122" max="6122" width="5.5703125" style="2" customWidth="1"/>
    <col min="6123" max="6123" width="6.28515625" style="2" customWidth="1"/>
    <col min="6124" max="6124" width="122.42578125" style="2" customWidth="1"/>
    <col min="6125" max="6125" width="7.140625" style="2" bestFit="1" customWidth="1"/>
    <col min="6126" max="6126" width="7.140625" style="2" customWidth="1"/>
    <col min="6127" max="6130" width="15.7109375" style="2" customWidth="1"/>
    <col min="6131" max="6377" width="11.42578125" style="2"/>
    <col min="6378" max="6378" width="5.5703125" style="2" customWidth="1"/>
    <col min="6379" max="6379" width="6.28515625" style="2" customWidth="1"/>
    <col min="6380" max="6380" width="122.42578125" style="2" customWidth="1"/>
    <col min="6381" max="6381" width="7.140625" style="2" bestFit="1" customWidth="1"/>
    <col min="6382" max="6382" width="7.140625" style="2" customWidth="1"/>
    <col min="6383" max="6386" width="15.7109375" style="2" customWidth="1"/>
    <col min="6387" max="6633" width="11.42578125" style="2"/>
    <col min="6634" max="6634" width="5.5703125" style="2" customWidth="1"/>
    <col min="6635" max="6635" width="6.28515625" style="2" customWidth="1"/>
    <col min="6636" max="6636" width="122.42578125" style="2" customWidth="1"/>
    <col min="6637" max="6637" width="7.140625" style="2" bestFit="1" customWidth="1"/>
    <col min="6638" max="6638" width="7.140625" style="2" customWidth="1"/>
    <col min="6639" max="6642" width="15.7109375" style="2" customWidth="1"/>
    <col min="6643" max="6889" width="11.42578125" style="2"/>
    <col min="6890" max="6890" width="5.5703125" style="2" customWidth="1"/>
    <col min="6891" max="6891" width="6.28515625" style="2" customWidth="1"/>
    <col min="6892" max="6892" width="122.42578125" style="2" customWidth="1"/>
    <col min="6893" max="6893" width="7.140625" style="2" bestFit="1" customWidth="1"/>
    <col min="6894" max="6894" width="7.140625" style="2" customWidth="1"/>
    <col min="6895" max="6898" width="15.7109375" style="2" customWidth="1"/>
    <col min="6899" max="7145" width="11.42578125" style="2"/>
    <col min="7146" max="7146" width="5.5703125" style="2" customWidth="1"/>
    <col min="7147" max="7147" width="6.28515625" style="2" customWidth="1"/>
    <col min="7148" max="7148" width="122.42578125" style="2" customWidth="1"/>
    <col min="7149" max="7149" width="7.140625" style="2" bestFit="1" customWidth="1"/>
    <col min="7150" max="7150" width="7.140625" style="2" customWidth="1"/>
    <col min="7151" max="7154" width="15.7109375" style="2" customWidth="1"/>
    <col min="7155" max="7401" width="11.42578125" style="2"/>
    <col min="7402" max="7402" width="5.5703125" style="2" customWidth="1"/>
    <col min="7403" max="7403" width="6.28515625" style="2" customWidth="1"/>
    <col min="7404" max="7404" width="122.42578125" style="2" customWidth="1"/>
    <col min="7405" max="7405" width="7.140625" style="2" bestFit="1" customWidth="1"/>
    <col min="7406" max="7406" width="7.140625" style="2" customWidth="1"/>
    <col min="7407" max="7410" width="15.7109375" style="2" customWidth="1"/>
    <col min="7411" max="7657" width="11.42578125" style="2"/>
    <col min="7658" max="7658" width="5.5703125" style="2" customWidth="1"/>
    <col min="7659" max="7659" width="6.28515625" style="2" customWidth="1"/>
    <col min="7660" max="7660" width="122.42578125" style="2" customWidth="1"/>
    <col min="7661" max="7661" width="7.140625" style="2" bestFit="1" customWidth="1"/>
    <col min="7662" max="7662" width="7.140625" style="2" customWidth="1"/>
    <col min="7663" max="7666" width="15.7109375" style="2" customWidth="1"/>
    <col min="7667" max="7913" width="11.42578125" style="2"/>
    <col min="7914" max="7914" width="5.5703125" style="2" customWidth="1"/>
    <col min="7915" max="7915" width="6.28515625" style="2" customWidth="1"/>
    <col min="7916" max="7916" width="122.42578125" style="2" customWidth="1"/>
    <col min="7917" max="7917" width="7.140625" style="2" bestFit="1" customWidth="1"/>
    <col min="7918" max="7918" width="7.140625" style="2" customWidth="1"/>
    <col min="7919" max="7922" width="15.7109375" style="2" customWidth="1"/>
    <col min="7923" max="8169" width="11.42578125" style="2"/>
    <col min="8170" max="8170" width="5.5703125" style="2" customWidth="1"/>
    <col min="8171" max="8171" width="6.28515625" style="2" customWidth="1"/>
    <col min="8172" max="8172" width="122.42578125" style="2" customWidth="1"/>
    <col min="8173" max="8173" width="7.140625" style="2" bestFit="1" customWidth="1"/>
    <col min="8174" max="8174" width="7.140625" style="2" customWidth="1"/>
    <col min="8175" max="8178" width="15.7109375" style="2" customWidth="1"/>
    <col min="8179" max="8425" width="11.42578125" style="2"/>
    <col min="8426" max="8426" width="5.5703125" style="2" customWidth="1"/>
    <col min="8427" max="8427" width="6.28515625" style="2" customWidth="1"/>
    <col min="8428" max="8428" width="122.42578125" style="2" customWidth="1"/>
    <col min="8429" max="8429" width="7.140625" style="2" bestFit="1" customWidth="1"/>
    <col min="8430" max="8430" width="7.140625" style="2" customWidth="1"/>
    <col min="8431" max="8434" width="15.7109375" style="2" customWidth="1"/>
    <col min="8435" max="8681" width="11.42578125" style="2"/>
    <col min="8682" max="8682" width="5.5703125" style="2" customWidth="1"/>
    <col min="8683" max="8683" width="6.28515625" style="2" customWidth="1"/>
    <col min="8684" max="8684" width="122.42578125" style="2" customWidth="1"/>
    <col min="8685" max="8685" width="7.140625" style="2" bestFit="1" customWidth="1"/>
    <col min="8686" max="8686" width="7.140625" style="2" customWidth="1"/>
    <col min="8687" max="8690" width="15.7109375" style="2" customWidth="1"/>
    <col min="8691" max="8937" width="11.42578125" style="2"/>
    <col min="8938" max="8938" width="5.5703125" style="2" customWidth="1"/>
    <col min="8939" max="8939" width="6.28515625" style="2" customWidth="1"/>
    <col min="8940" max="8940" width="122.42578125" style="2" customWidth="1"/>
    <col min="8941" max="8941" width="7.140625" style="2" bestFit="1" customWidth="1"/>
    <col min="8942" max="8942" width="7.140625" style="2" customWidth="1"/>
    <col min="8943" max="8946" width="15.7109375" style="2" customWidth="1"/>
    <col min="8947" max="9193" width="11.42578125" style="2"/>
    <col min="9194" max="9194" width="5.5703125" style="2" customWidth="1"/>
    <col min="9195" max="9195" width="6.28515625" style="2" customWidth="1"/>
    <col min="9196" max="9196" width="122.42578125" style="2" customWidth="1"/>
    <col min="9197" max="9197" width="7.140625" style="2" bestFit="1" customWidth="1"/>
    <col min="9198" max="9198" width="7.140625" style="2" customWidth="1"/>
    <col min="9199" max="9202" width="15.7109375" style="2" customWidth="1"/>
    <col min="9203" max="9449" width="11.42578125" style="2"/>
    <col min="9450" max="9450" width="5.5703125" style="2" customWidth="1"/>
    <col min="9451" max="9451" width="6.28515625" style="2" customWidth="1"/>
    <col min="9452" max="9452" width="122.42578125" style="2" customWidth="1"/>
    <col min="9453" max="9453" width="7.140625" style="2" bestFit="1" customWidth="1"/>
    <col min="9454" max="9454" width="7.140625" style="2" customWidth="1"/>
    <col min="9455" max="9458" width="15.7109375" style="2" customWidth="1"/>
    <col min="9459" max="9705" width="11.42578125" style="2"/>
    <col min="9706" max="9706" width="5.5703125" style="2" customWidth="1"/>
    <col min="9707" max="9707" width="6.28515625" style="2" customWidth="1"/>
    <col min="9708" max="9708" width="122.42578125" style="2" customWidth="1"/>
    <col min="9709" max="9709" width="7.140625" style="2" bestFit="1" customWidth="1"/>
    <col min="9710" max="9710" width="7.140625" style="2" customWidth="1"/>
    <col min="9711" max="9714" width="15.7109375" style="2" customWidth="1"/>
    <col min="9715" max="9961" width="11.42578125" style="2"/>
    <col min="9962" max="9962" width="5.5703125" style="2" customWidth="1"/>
    <col min="9963" max="9963" width="6.28515625" style="2" customWidth="1"/>
    <col min="9964" max="9964" width="122.42578125" style="2" customWidth="1"/>
    <col min="9965" max="9965" width="7.140625" style="2" bestFit="1" customWidth="1"/>
    <col min="9966" max="9966" width="7.140625" style="2" customWidth="1"/>
    <col min="9967" max="9970" width="15.7109375" style="2" customWidth="1"/>
    <col min="9971" max="10217" width="11.42578125" style="2"/>
    <col min="10218" max="10218" width="5.5703125" style="2" customWidth="1"/>
    <col min="10219" max="10219" width="6.28515625" style="2" customWidth="1"/>
    <col min="10220" max="10220" width="122.42578125" style="2" customWidth="1"/>
    <col min="10221" max="10221" width="7.140625" style="2" bestFit="1" customWidth="1"/>
    <col min="10222" max="10222" width="7.140625" style="2" customWidth="1"/>
    <col min="10223" max="10226" width="15.7109375" style="2" customWidth="1"/>
    <col min="10227" max="10473" width="11.42578125" style="2"/>
    <col min="10474" max="10474" width="5.5703125" style="2" customWidth="1"/>
    <col min="10475" max="10475" width="6.28515625" style="2" customWidth="1"/>
    <col min="10476" max="10476" width="122.42578125" style="2" customWidth="1"/>
    <col min="10477" max="10477" width="7.140625" style="2" bestFit="1" customWidth="1"/>
    <col min="10478" max="10478" width="7.140625" style="2" customWidth="1"/>
    <col min="10479" max="10482" width="15.7109375" style="2" customWidth="1"/>
    <col min="10483" max="10729" width="11.42578125" style="2"/>
    <col min="10730" max="10730" width="5.5703125" style="2" customWidth="1"/>
    <col min="10731" max="10731" width="6.28515625" style="2" customWidth="1"/>
    <col min="10732" max="10732" width="122.42578125" style="2" customWidth="1"/>
    <col min="10733" max="10733" width="7.140625" style="2" bestFit="1" customWidth="1"/>
    <col min="10734" max="10734" width="7.140625" style="2" customWidth="1"/>
    <col min="10735" max="10738" width="15.7109375" style="2" customWidth="1"/>
    <col min="10739" max="10985" width="11.42578125" style="2"/>
    <col min="10986" max="10986" width="5.5703125" style="2" customWidth="1"/>
    <col min="10987" max="10987" width="6.28515625" style="2" customWidth="1"/>
    <col min="10988" max="10988" width="122.42578125" style="2" customWidth="1"/>
    <col min="10989" max="10989" width="7.140625" style="2" bestFit="1" customWidth="1"/>
    <col min="10990" max="10990" width="7.140625" style="2" customWidth="1"/>
    <col min="10991" max="10994" width="15.7109375" style="2" customWidth="1"/>
    <col min="10995" max="11241" width="11.42578125" style="2"/>
    <col min="11242" max="11242" width="5.5703125" style="2" customWidth="1"/>
    <col min="11243" max="11243" width="6.28515625" style="2" customWidth="1"/>
    <col min="11244" max="11244" width="122.42578125" style="2" customWidth="1"/>
    <col min="11245" max="11245" width="7.140625" style="2" bestFit="1" customWidth="1"/>
    <col min="11246" max="11246" width="7.140625" style="2" customWidth="1"/>
    <col min="11247" max="11250" width="15.7109375" style="2" customWidth="1"/>
    <col min="11251" max="11497" width="11.42578125" style="2"/>
    <col min="11498" max="11498" width="5.5703125" style="2" customWidth="1"/>
    <col min="11499" max="11499" width="6.28515625" style="2" customWidth="1"/>
    <col min="11500" max="11500" width="122.42578125" style="2" customWidth="1"/>
    <col min="11501" max="11501" width="7.140625" style="2" bestFit="1" customWidth="1"/>
    <col min="11502" max="11502" width="7.140625" style="2" customWidth="1"/>
    <col min="11503" max="11506" width="15.7109375" style="2" customWidth="1"/>
    <col min="11507" max="11753" width="11.42578125" style="2"/>
    <col min="11754" max="11754" width="5.5703125" style="2" customWidth="1"/>
    <col min="11755" max="11755" width="6.28515625" style="2" customWidth="1"/>
    <col min="11756" max="11756" width="122.42578125" style="2" customWidth="1"/>
    <col min="11757" max="11757" width="7.140625" style="2" bestFit="1" customWidth="1"/>
    <col min="11758" max="11758" width="7.140625" style="2" customWidth="1"/>
    <col min="11759" max="11762" width="15.7109375" style="2" customWidth="1"/>
    <col min="11763" max="12009" width="11.42578125" style="2"/>
    <col min="12010" max="12010" width="5.5703125" style="2" customWidth="1"/>
    <col min="12011" max="12011" width="6.28515625" style="2" customWidth="1"/>
    <col min="12012" max="12012" width="122.42578125" style="2" customWidth="1"/>
    <col min="12013" max="12013" width="7.140625" style="2" bestFit="1" customWidth="1"/>
    <col min="12014" max="12014" width="7.140625" style="2" customWidth="1"/>
    <col min="12015" max="12018" width="15.7109375" style="2" customWidth="1"/>
    <col min="12019" max="12265" width="11.42578125" style="2"/>
    <col min="12266" max="12266" width="5.5703125" style="2" customWidth="1"/>
    <col min="12267" max="12267" width="6.28515625" style="2" customWidth="1"/>
    <col min="12268" max="12268" width="122.42578125" style="2" customWidth="1"/>
    <col min="12269" max="12269" width="7.140625" style="2" bestFit="1" customWidth="1"/>
    <col min="12270" max="12270" width="7.140625" style="2" customWidth="1"/>
    <col min="12271" max="12274" width="15.7109375" style="2" customWidth="1"/>
    <col min="12275" max="12521" width="11.42578125" style="2"/>
    <col min="12522" max="12522" width="5.5703125" style="2" customWidth="1"/>
    <col min="12523" max="12523" width="6.28515625" style="2" customWidth="1"/>
    <col min="12524" max="12524" width="122.42578125" style="2" customWidth="1"/>
    <col min="12525" max="12525" width="7.140625" style="2" bestFit="1" customWidth="1"/>
    <col min="12526" max="12526" width="7.140625" style="2" customWidth="1"/>
    <col min="12527" max="12530" width="15.7109375" style="2" customWidth="1"/>
    <col min="12531" max="12777" width="11.42578125" style="2"/>
    <col min="12778" max="12778" width="5.5703125" style="2" customWidth="1"/>
    <col min="12779" max="12779" width="6.28515625" style="2" customWidth="1"/>
    <col min="12780" max="12780" width="122.42578125" style="2" customWidth="1"/>
    <col min="12781" max="12781" width="7.140625" style="2" bestFit="1" customWidth="1"/>
    <col min="12782" max="12782" width="7.140625" style="2" customWidth="1"/>
    <col min="12783" max="12786" width="15.7109375" style="2" customWidth="1"/>
    <col min="12787" max="13033" width="11.42578125" style="2"/>
    <col min="13034" max="13034" width="5.5703125" style="2" customWidth="1"/>
    <col min="13035" max="13035" width="6.28515625" style="2" customWidth="1"/>
    <col min="13036" max="13036" width="122.42578125" style="2" customWidth="1"/>
    <col min="13037" max="13037" width="7.140625" style="2" bestFit="1" customWidth="1"/>
    <col min="13038" max="13038" width="7.140625" style="2" customWidth="1"/>
    <col min="13039" max="13042" width="15.7109375" style="2" customWidth="1"/>
    <col min="13043" max="13289" width="11.42578125" style="2"/>
    <col min="13290" max="13290" width="5.5703125" style="2" customWidth="1"/>
    <col min="13291" max="13291" width="6.28515625" style="2" customWidth="1"/>
    <col min="13292" max="13292" width="122.42578125" style="2" customWidth="1"/>
    <col min="13293" max="13293" width="7.140625" style="2" bestFit="1" customWidth="1"/>
    <col min="13294" max="13294" width="7.140625" style="2" customWidth="1"/>
    <col min="13295" max="13298" width="15.7109375" style="2" customWidth="1"/>
    <col min="13299" max="13545" width="11.42578125" style="2"/>
    <col min="13546" max="13546" width="5.5703125" style="2" customWidth="1"/>
    <col min="13547" max="13547" width="6.28515625" style="2" customWidth="1"/>
    <col min="13548" max="13548" width="122.42578125" style="2" customWidth="1"/>
    <col min="13549" max="13549" width="7.140625" style="2" bestFit="1" customWidth="1"/>
    <col min="13550" max="13550" width="7.140625" style="2" customWidth="1"/>
    <col min="13551" max="13554" width="15.7109375" style="2" customWidth="1"/>
    <col min="13555" max="13801" width="11.42578125" style="2"/>
    <col min="13802" max="13802" width="5.5703125" style="2" customWidth="1"/>
    <col min="13803" max="13803" width="6.28515625" style="2" customWidth="1"/>
    <col min="13804" max="13804" width="122.42578125" style="2" customWidth="1"/>
    <col min="13805" max="13805" width="7.140625" style="2" bestFit="1" customWidth="1"/>
    <col min="13806" max="13806" width="7.140625" style="2" customWidth="1"/>
    <col min="13807" max="13810" width="15.7109375" style="2" customWidth="1"/>
    <col min="13811" max="14057" width="11.42578125" style="2"/>
    <col min="14058" max="14058" width="5.5703125" style="2" customWidth="1"/>
    <col min="14059" max="14059" width="6.28515625" style="2" customWidth="1"/>
    <col min="14060" max="14060" width="122.42578125" style="2" customWidth="1"/>
    <col min="14061" max="14061" width="7.140625" style="2" bestFit="1" customWidth="1"/>
    <col min="14062" max="14062" width="7.140625" style="2" customWidth="1"/>
    <col min="14063" max="14066" width="15.7109375" style="2" customWidth="1"/>
    <col min="14067" max="14313" width="11.42578125" style="2"/>
    <col min="14314" max="14314" width="5.5703125" style="2" customWidth="1"/>
    <col min="14315" max="14315" width="6.28515625" style="2" customWidth="1"/>
    <col min="14316" max="14316" width="122.42578125" style="2" customWidth="1"/>
    <col min="14317" max="14317" width="7.140625" style="2" bestFit="1" customWidth="1"/>
    <col min="14318" max="14318" width="7.140625" style="2" customWidth="1"/>
    <col min="14319" max="14322" width="15.7109375" style="2" customWidth="1"/>
    <col min="14323" max="14569" width="11.42578125" style="2"/>
    <col min="14570" max="14570" width="5.5703125" style="2" customWidth="1"/>
    <col min="14571" max="14571" width="6.28515625" style="2" customWidth="1"/>
    <col min="14572" max="14572" width="122.42578125" style="2" customWidth="1"/>
    <col min="14573" max="14573" width="7.140625" style="2" bestFit="1" customWidth="1"/>
    <col min="14574" max="14574" width="7.140625" style="2" customWidth="1"/>
    <col min="14575" max="14578" width="15.7109375" style="2" customWidth="1"/>
    <col min="14579" max="14825" width="11.42578125" style="2"/>
    <col min="14826" max="14826" width="5.5703125" style="2" customWidth="1"/>
    <col min="14827" max="14827" width="6.28515625" style="2" customWidth="1"/>
    <col min="14828" max="14828" width="122.42578125" style="2" customWidth="1"/>
    <col min="14829" max="14829" width="7.140625" style="2" bestFit="1" customWidth="1"/>
    <col min="14830" max="14830" width="7.140625" style="2" customWidth="1"/>
    <col min="14831" max="14834" width="15.7109375" style="2" customWidth="1"/>
    <col min="14835" max="15081" width="11.42578125" style="2"/>
    <col min="15082" max="15082" width="5.5703125" style="2" customWidth="1"/>
    <col min="15083" max="15083" width="6.28515625" style="2" customWidth="1"/>
    <col min="15084" max="15084" width="122.42578125" style="2" customWidth="1"/>
    <col min="15085" max="15085" width="7.140625" style="2" bestFit="1" customWidth="1"/>
    <col min="15086" max="15086" width="7.140625" style="2" customWidth="1"/>
    <col min="15087" max="15090" width="15.7109375" style="2" customWidth="1"/>
    <col min="15091" max="15337" width="11.42578125" style="2"/>
    <col min="15338" max="15338" width="5.5703125" style="2" customWidth="1"/>
    <col min="15339" max="15339" width="6.28515625" style="2" customWidth="1"/>
    <col min="15340" max="15340" width="122.42578125" style="2" customWidth="1"/>
    <col min="15341" max="15341" width="7.140625" style="2" bestFit="1" customWidth="1"/>
    <col min="15342" max="15342" width="7.140625" style="2" customWidth="1"/>
    <col min="15343" max="15346" width="15.7109375" style="2" customWidth="1"/>
    <col min="15347" max="15593" width="11.42578125" style="2"/>
    <col min="15594" max="15594" width="5.5703125" style="2" customWidth="1"/>
    <col min="15595" max="15595" width="6.28515625" style="2" customWidth="1"/>
    <col min="15596" max="15596" width="122.42578125" style="2" customWidth="1"/>
    <col min="15597" max="15597" width="7.140625" style="2" bestFit="1" customWidth="1"/>
    <col min="15598" max="15598" width="7.140625" style="2" customWidth="1"/>
    <col min="15599" max="15602" width="15.7109375" style="2" customWidth="1"/>
    <col min="15603" max="15849" width="11.42578125" style="2"/>
    <col min="15850" max="15850" width="5.5703125" style="2" customWidth="1"/>
    <col min="15851" max="15851" width="6.28515625" style="2" customWidth="1"/>
    <col min="15852" max="15852" width="122.42578125" style="2" customWidth="1"/>
    <col min="15853" max="15853" width="7.140625" style="2" bestFit="1" customWidth="1"/>
    <col min="15854" max="15854" width="7.140625" style="2" customWidth="1"/>
    <col min="15855" max="15858" width="15.7109375" style="2" customWidth="1"/>
    <col min="15859" max="16105" width="11.42578125" style="2"/>
    <col min="16106" max="16106" width="5.5703125" style="2" customWidth="1"/>
    <col min="16107" max="16107" width="6.28515625" style="2" customWidth="1"/>
    <col min="16108" max="16108" width="122.42578125" style="2" customWidth="1"/>
    <col min="16109" max="16109" width="7.140625" style="2" bestFit="1" customWidth="1"/>
    <col min="16110" max="16110" width="7.140625" style="2" customWidth="1"/>
    <col min="16111" max="16114" width="15.7109375" style="2" customWidth="1"/>
    <col min="16115" max="16370" width="11.42578125" style="2"/>
    <col min="16371" max="16384" width="11.5703125" style="2" customWidth="1"/>
  </cols>
  <sheetData>
    <row r="1" spans="1:9" s="466" customFormat="1" ht="84.75" customHeight="1" thickBot="1" x14ac:dyDescent="0.35">
      <c r="A1" s="875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76"/>
      <c r="C1" s="876"/>
      <c r="D1" s="876"/>
      <c r="E1" s="876"/>
      <c r="F1" s="876"/>
      <c r="G1" s="876"/>
      <c r="H1" s="876"/>
      <c r="I1" s="877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0.100000000000001" customHeight="1" thickBot="1" x14ac:dyDescent="0.25">
      <c r="A3" s="758" t="str">
        <f>+INDICE!C19</f>
        <v>C.3.2 Obras Civiles Ampliación ET Las Heras</v>
      </c>
      <c r="B3" s="759"/>
      <c r="C3" s="759"/>
      <c r="D3" s="759"/>
      <c r="E3" s="759"/>
      <c r="F3" s="759"/>
      <c r="G3" s="759"/>
      <c r="H3" s="759"/>
      <c r="I3" s="759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" customHeight="1" x14ac:dyDescent="0.2">
      <c r="A5" s="761" t="s">
        <v>29</v>
      </c>
      <c r="B5" s="764" t="s">
        <v>30</v>
      </c>
      <c r="C5" s="79"/>
      <c r="D5" s="643" t="s">
        <v>31</v>
      </c>
      <c r="E5" s="643" t="s">
        <v>520</v>
      </c>
      <c r="F5" s="767" t="s">
        <v>33</v>
      </c>
      <c r="G5" s="768"/>
      <c r="H5" s="767" t="s">
        <v>34</v>
      </c>
      <c r="I5" s="770"/>
    </row>
    <row r="6" spans="1:9" ht="15" customHeight="1" x14ac:dyDescent="0.2">
      <c r="A6" s="762"/>
      <c r="B6" s="765"/>
      <c r="C6" s="80" t="s">
        <v>35</v>
      </c>
      <c r="D6" s="644"/>
      <c r="E6" s="644"/>
      <c r="F6" s="769"/>
      <c r="G6" s="769"/>
      <c r="H6" s="769"/>
      <c r="I6" s="771"/>
    </row>
    <row r="7" spans="1:9" ht="15" customHeight="1" thickBot="1" x14ac:dyDescent="0.25">
      <c r="A7" s="763"/>
      <c r="B7" s="766"/>
      <c r="C7" s="81"/>
      <c r="D7" s="645"/>
      <c r="E7" s="645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467">
        <v>1</v>
      </c>
      <c r="B8" s="200"/>
      <c r="C8" s="468" t="s">
        <v>130</v>
      </c>
      <c r="D8" s="459"/>
      <c r="E8" s="460"/>
      <c r="F8" s="461"/>
      <c r="G8" s="462"/>
      <c r="H8" s="471">
        <f>+SUM(H9:H11)</f>
        <v>0</v>
      </c>
      <c r="I8" s="472">
        <f>+SUM(I9:I11)</f>
        <v>0</v>
      </c>
    </row>
    <row r="9" spans="1:9" x14ac:dyDescent="0.2">
      <c r="A9" s="33"/>
      <c r="B9" s="89" t="s">
        <v>36</v>
      </c>
      <c r="C9" s="78" t="s">
        <v>132</v>
      </c>
      <c r="D9" s="328" t="s">
        <v>37</v>
      </c>
      <c r="E9" s="371">
        <v>1</v>
      </c>
      <c r="F9" s="461"/>
      <c r="G9" s="462"/>
      <c r="H9" s="469">
        <f t="shared" ref="H9:H11" si="0">+E9*F9</f>
        <v>0</v>
      </c>
      <c r="I9" s="473">
        <f t="shared" ref="I9:I11" si="1">+G9*E9</f>
        <v>0</v>
      </c>
    </row>
    <row r="10" spans="1:9" x14ac:dyDescent="0.2">
      <c r="A10" s="33"/>
      <c r="B10" s="89" t="s">
        <v>131</v>
      </c>
      <c r="C10" s="78" t="s">
        <v>134</v>
      </c>
      <c r="D10" s="328" t="s">
        <v>37</v>
      </c>
      <c r="E10" s="371">
        <v>1</v>
      </c>
      <c r="F10" s="461"/>
      <c r="G10" s="462"/>
      <c r="H10" s="469">
        <f t="shared" si="0"/>
        <v>0</v>
      </c>
      <c r="I10" s="473">
        <f t="shared" si="1"/>
        <v>0</v>
      </c>
    </row>
    <row r="11" spans="1:9" x14ac:dyDescent="0.2">
      <c r="A11" s="33"/>
      <c r="B11" s="89" t="s">
        <v>133</v>
      </c>
      <c r="C11" s="90" t="s">
        <v>509</v>
      </c>
      <c r="D11" s="328" t="s">
        <v>37</v>
      </c>
      <c r="E11" s="370">
        <v>1</v>
      </c>
      <c r="F11" s="461"/>
      <c r="G11" s="462"/>
      <c r="H11" s="469">
        <f t="shared" si="0"/>
        <v>0</v>
      </c>
      <c r="I11" s="473">
        <f t="shared" si="1"/>
        <v>0</v>
      </c>
    </row>
    <row r="12" spans="1:9" ht="4.5" customHeight="1" x14ac:dyDescent="0.2">
      <c r="A12" s="33"/>
      <c r="B12" s="32"/>
      <c r="C12" s="78"/>
      <c r="D12" s="328"/>
      <c r="E12" s="371"/>
      <c r="F12" s="461"/>
      <c r="G12" s="462"/>
      <c r="H12" s="469"/>
      <c r="I12" s="473"/>
    </row>
    <row r="13" spans="1:9" x14ac:dyDescent="0.2">
      <c r="A13" s="33">
        <v>2</v>
      </c>
      <c r="B13" s="32"/>
      <c r="C13" s="44" t="s">
        <v>510</v>
      </c>
      <c r="D13" s="328" t="s">
        <v>37</v>
      </c>
      <c r="E13" s="370">
        <v>1</v>
      </c>
      <c r="F13" s="461"/>
      <c r="G13" s="462"/>
      <c r="H13" s="474">
        <f>+E13*F13</f>
        <v>0</v>
      </c>
      <c r="I13" s="475">
        <f>+G13*E13</f>
        <v>0</v>
      </c>
    </row>
    <row r="14" spans="1:9" ht="4.5" customHeight="1" x14ac:dyDescent="0.2">
      <c r="A14" s="33"/>
      <c r="B14" s="32"/>
      <c r="C14" s="78"/>
      <c r="D14" s="328"/>
      <c r="E14" s="371"/>
      <c r="F14" s="461"/>
      <c r="G14" s="462"/>
      <c r="H14" s="469"/>
      <c r="I14" s="473"/>
    </row>
    <row r="15" spans="1:9" x14ac:dyDescent="0.2">
      <c r="A15" s="33">
        <v>3</v>
      </c>
      <c r="B15" s="32"/>
      <c r="C15" s="44" t="s">
        <v>558</v>
      </c>
      <c r="D15" s="328" t="s">
        <v>37</v>
      </c>
      <c r="E15" s="370">
        <v>1</v>
      </c>
      <c r="F15" s="461"/>
      <c r="G15" s="462"/>
      <c r="H15" s="474">
        <f>E15*F15</f>
        <v>0</v>
      </c>
      <c r="I15" s="475">
        <f>E15*G15</f>
        <v>0</v>
      </c>
    </row>
    <row r="16" spans="1:9" ht="4.5" customHeight="1" x14ac:dyDescent="0.2">
      <c r="A16" s="33"/>
      <c r="B16" s="32"/>
      <c r="C16" s="78"/>
      <c r="D16" s="328"/>
      <c r="E16" s="371"/>
      <c r="F16" s="461"/>
      <c r="G16" s="462"/>
      <c r="H16" s="469"/>
      <c r="I16" s="473"/>
    </row>
    <row r="17" spans="1:9" x14ac:dyDescent="0.2">
      <c r="A17" s="33">
        <v>4</v>
      </c>
      <c r="B17" s="32"/>
      <c r="C17" s="44" t="s">
        <v>156</v>
      </c>
      <c r="D17" s="328"/>
      <c r="E17" s="371"/>
      <c r="F17" s="461"/>
      <c r="G17" s="462"/>
      <c r="H17" s="474">
        <f>+SUM(H18:H19)</f>
        <v>0</v>
      </c>
      <c r="I17" s="475">
        <f>+SUM(I18:I19)</f>
        <v>0</v>
      </c>
    </row>
    <row r="18" spans="1:9" x14ac:dyDescent="0.2">
      <c r="A18" s="33"/>
      <c r="B18" s="89" t="s">
        <v>67</v>
      </c>
      <c r="C18" s="78" t="s">
        <v>163</v>
      </c>
      <c r="D18" s="328" t="s">
        <v>37</v>
      </c>
      <c r="E18" s="370">
        <v>1</v>
      </c>
      <c r="F18" s="461"/>
      <c r="G18" s="462"/>
      <c r="H18" s="469">
        <f t="shared" ref="H18:H19" si="2">+F18*E18</f>
        <v>0</v>
      </c>
      <c r="I18" s="473">
        <f t="shared" ref="I18:I19" si="3">+G18*E18</f>
        <v>0</v>
      </c>
    </row>
    <row r="19" spans="1:9" x14ac:dyDescent="0.2">
      <c r="A19" s="33"/>
      <c r="B19" s="89" t="s">
        <v>68</v>
      </c>
      <c r="C19" s="78" t="s">
        <v>164</v>
      </c>
      <c r="D19" s="328" t="s">
        <v>37</v>
      </c>
      <c r="E19" s="370">
        <v>1</v>
      </c>
      <c r="F19" s="461"/>
      <c r="G19" s="462"/>
      <c r="H19" s="469">
        <f t="shared" si="2"/>
        <v>0</v>
      </c>
      <c r="I19" s="473">
        <f t="shared" si="3"/>
        <v>0</v>
      </c>
    </row>
    <row r="20" spans="1:9" ht="4.5" customHeight="1" x14ac:dyDescent="0.2">
      <c r="A20" s="33"/>
      <c r="B20" s="32"/>
      <c r="C20" s="78"/>
      <c r="D20" s="328"/>
      <c r="E20" s="371"/>
      <c r="F20" s="461"/>
      <c r="G20" s="462"/>
      <c r="H20" s="469"/>
      <c r="I20" s="473"/>
    </row>
    <row r="21" spans="1:9" ht="13.5" x14ac:dyDescent="0.2">
      <c r="A21" s="33">
        <v>5</v>
      </c>
      <c r="B21" s="32"/>
      <c r="C21" s="44" t="s">
        <v>511</v>
      </c>
      <c r="D21" s="328"/>
      <c r="E21" s="371"/>
      <c r="F21" s="461"/>
      <c r="G21" s="462"/>
      <c r="H21" s="474">
        <f>+SUM(H22:H23)</f>
        <v>0</v>
      </c>
      <c r="I21" s="475">
        <f>+SUM(I22:I23)</f>
        <v>0</v>
      </c>
    </row>
    <row r="22" spans="1:9" x14ac:dyDescent="0.2">
      <c r="A22" s="37"/>
      <c r="B22" s="89" t="s">
        <v>81</v>
      </c>
      <c r="C22" s="77" t="s">
        <v>785</v>
      </c>
      <c r="D22" s="328" t="s">
        <v>37</v>
      </c>
      <c r="E22" s="370">
        <v>1</v>
      </c>
      <c r="F22" s="461"/>
      <c r="G22" s="462"/>
      <c r="H22" s="469">
        <f>+E22*F22</f>
        <v>0</v>
      </c>
      <c r="I22" s="473">
        <f>+G22*E22</f>
        <v>0</v>
      </c>
    </row>
    <row r="23" spans="1:9" x14ac:dyDescent="0.2">
      <c r="A23" s="37"/>
      <c r="B23" s="89" t="s">
        <v>83</v>
      </c>
      <c r="C23" s="77" t="s">
        <v>786</v>
      </c>
      <c r="D23" s="328" t="s">
        <v>37</v>
      </c>
      <c r="E23" s="370">
        <v>1</v>
      </c>
      <c r="F23" s="461"/>
      <c r="G23" s="462"/>
      <c r="H23" s="469">
        <f t="shared" ref="H23" si="4">+E23*F23</f>
        <v>0</v>
      </c>
      <c r="I23" s="473">
        <f t="shared" ref="I23" si="5">+G23*E23</f>
        <v>0</v>
      </c>
    </row>
    <row r="24" spans="1:9" ht="3.75" customHeight="1" x14ac:dyDescent="0.2">
      <c r="A24" s="33"/>
      <c r="B24" s="32"/>
      <c r="C24" s="78"/>
      <c r="D24" s="328"/>
      <c r="E24" s="371"/>
      <c r="F24" s="461"/>
      <c r="G24" s="462"/>
      <c r="H24" s="469"/>
      <c r="I24" s="473"/>
    </row>
    <row r="25" spans="1:9" x14ac:dyDescent="0.2">
      <c r="A25" s="33">
        <v>6</v>
      </c>
      <c r="B25" s="32"/>
      <c r="C25" s="44" t="s">
        <v>193</v>
      </c>
      <c r="D25" s="328"/>
      <c r="E25" s="371"/>
      <c r="F25" s="461"/>
      <c r="G25" s="462"/>
      <c r="H25" s="474">
        <f>SUM(H26:H28)</f>
        <v>0</v>
      </c>
      <c r="I25" s="475">
        <f>+SUM(I26:I28)</f>
        <v>0</v>
      </c>
    </row>
    <row r="26" spans="1:9" x14ac:dyDescent="0.2">
      <c r="A26" s="37"/>
      <c r="B26" s="89" t="s">
        <v>266</v>
      </c>
      <c r="C26" s="77" t="s">
        <v>195</v>
      </c>
      <c r="D26" s="328" t="s">
        <v>37</v>
      </c>
      <c r="E26" s="370">
        <v>1</v>
      </c>
      <c r="F26" s="461"/>
      <c r="G26" s="462"/>
      <c r="H26" s="469">
        <f>+E26*F26</f>
        <v>0</v>
      </c>
      <c r="I26" s="473">
        <f>+E26*G26</f>
        <v>0</v>
      </c>
    </row>
    <row r="27" spans="1:9" x14ac:dyDescent="0.2">
      <c r="A27" s="476"/>
      <c r="B27" s="89" t="s">
        <v>286</v>
      </c>
      <c r="C27" s="77" t="s">
        <v>197</v>
      </c>
      <c r="D27" s="328" t="s">
        <v>37</v>
      </c>
      <c r="E27" s="370">
        <v>1</v>
      </c>
      <c r="F27" s="461"/>
      <c r="G27" s="462"/>
      <c r="H27" s="469">
        <f t="shared" ref="H27:H28" si="6">+E27*F27</f>
        <v>0</v>
      </c>
      <c r="I27" s="473">
        <f t="shared" ref="I27:I28" si="7">+E27*G27</f>
        <v>0</v>
      </c>
    </row>
    <row r="28" spans="1:9" x14ac:dyDescent="0.2">
      <c r="A28" s="476"/>
      <c r="B28" s="89" t="s">
        <v>267</v>
      </c>
      <c r="C28" s="77" t="s">
        <v>199</v>
      </c>
      <c r="D28" s="328" t="s">
        <v>37</v>
      </c>
      <c r="E28" s="370">
        <v>1</v>
      </c>
      <c r="F28" s="461"/>
      <c r="G28" s="462"/>
      <c r="H28" s="469">
        <f t="shared" si="6"/>
        <v>0</v>
      </c>
      <c r="I28" s="473">
        <f t="shared" si="7"/>
        <v>0</v>
      </c>
    </row>
    <row r="29" spans="1:9" ht="3.75" customHeight="1" x14ac:dyDescent="0.2">
      <c r="A29" s="33"/>
      <c r="B29" s="32"/>
      <c r="C29" s="78"/>
      <c r="D29" s="328"/>
      <c r="E29" s="371"/>
      <c r="F29" s="461"/>
      <c r="G29" s="462"/>
      <c r="H29" s="469"/>
      <c r="I29" s="473"/>
    </row>
    <row r="30" spans="1:9" x14ac:dyDescent="0.2">
      <c r="A30" s="465"/>
      <c r="B30" s="463"/>
      <c r="C30" s="464"/>
      <c r="D30" s="328"/>
      <c r="E30" s="414"/>
      <c r="F30" s="461"/>
      <c r="G30" s="462"/>
      <c r="H30" s="469">
        <f t="shared" ref="H30:H39" si="8">+E30*F30</f>
        <v>0</v>
      </c>
      <c r="I30" s="473">
        <f t="shared" ref="I30:I39" si="9">+E30*G30</f>
        <v>0</v>
      </c>
    </row>
    <row r="31" spans="1:9" x14ac:dyDescent="0.2">
      <c r="A31" s="465"/>
      <c r="B31" s="463"/>
      <c r="C31" s="464"/>
      <c r="D31" s="328"/>
      <c r="E31" s="414"/>
      <c r="F31" s="461"/>
      <c r="G31" s="462"/>
      <c r="H31" s="469">
        <f t="shared" si="8"/>
        <v>0</v>
      </c>
      <c r="I31" s="473">
        <f t="shared" si="9"/>
        <v>0</v>
      </c>
    </row>
    <row r="32" spans="1:9" x14ac:dyDescent="0.2">
      <c r="A32" s="465"/>
      <c r="B32" s="463"/>
      <c r="C32" s="464"/>
      <c r="D32" s="328"/>
      <c r="E32" s="414"/>
      <c r="F32" s="461"/>
      <c r="G32" s="462"/>
      <c r="H32" s="469">
        <f t="shared" si="8"/>
        <v>0</v>
      </c>
      <c r="I32" s="473">
        <f t="shared" si="9"/>
        <v>0</v>
      </c>
    </row>
    <row r="33" spans="1:9" x14ac:dyDescent="0.2">
      <c r="A33" s="465"/>
      <c r="B33" s="463"/>
      <c r="C33" s="464"/>
      <c r="D33" s="328"/>
      <c r="E33" s="414"/>
      <c r="F33" s="461"/>
      <c r="G33" s="462"/>
      <c r="H33" s="469">
        <f t="shared" si="8"/>
        <v>0</v>
      </c>
      <c r="I33" s="473">
        <f t="shared" si="9"/>
        <v>0</v>
      </c>
    </row>
    <row r="34" spans="1:9" x14ac:dyDescent="0.2">
      <c r="A34" s="465"/>
      <c r="B34" s="463"/>
      <c r="C34" s="464"/>
      <c r="D34" s="328"/>
      <c r="E34" s="414"/>
      <c r="F34" s="461"/>
      <c r="G34" s="462"/>
      <c r="H34" s="469">
        <f t="shared" si="8"/>
        <v>0</v>
      </c>
      <c r="I34" s="473">
        <f t="shared" si="9"/>
        <v>0</v>
      </c>
    </row>
    <row r="35" spans="1:9" x14ac:dyDescent="0.2">
      <c r="A35" s="465"/>
      <c r="B35" s="463"/>
      <c r="C35" s="464"/>
      <c r="D35" s="328"/>
      <c r="E35" s="414"/>
      <c r="F35" s="461"/>
      <c r="G35" s="462"/>
      <c r="H35" s="469">
        <f t="shared" si="8"/>
        <v>0</v>
      </c>
      <c r="I35" s="473">
        <f t="shared" si="9"/>
        <v>0</v>
      </c>
    </row>
    <row r="36" spans="1:9" x14ac:dyDescent="0.2">
      <c r="A36" s="465"/>
      <c r="B36" s="463"/>
      <c r="C36" s="464"/>
      <c r="D36" s="328"/>
      <c r="E36" s="414"/>
      <c r="F36" s="461"/>
      <c r="G36" s="462"/>
      <c r="H36" s="469">
        <f t="shared" si="8"/>
        <v>0</v>
      </c>
      <c r="I36" s="473">
        <f t="shared" si="9"/>
        <v>0</v>
      </c>
    </row>
    <row r="37" spans="1:9" x14ac:dyDescent="0.2">
      <c r="A37" s="465"/>
      <c r="B37" s="463"/>
      <c r="C37" s="464"/>
      <c r="D37" s="328"/>
      <c r="E37" s="414"/>
      <c r="F37" s="461"/>
      <c r="G37" s="462"/>
      <c r="H37" s="469">
        <f t="shared" si="8"/>
        <v>0</v>
      </c>
      <c r="I37" s="473">
        <f t="shared" si="9"/>
        <v>0</v>
      </c>
    </row>
    <row r="38" spans="1:9" x14ac:dyDescent="0.2">
      <c r="A38" s="465"/>
      <c r="B38" s="463"/>
      <c r="C38" s="464"/>
      <c r="D38" s="328"/>
      <c r="E38" s="414"/>
      <c r="F38" s="461"/>
      <c r="G38" s="462"/>
      <c r="H38" s="469">
        <f t="shared" si="8"/>
        <v>0</v>
      </c>
      <c r="I38" s="473">
        <f t="shared" si="9"/>
        <v>0</v>
      </c>
    </row>
    <row r="39" spans="1:9" x14ac:dyDescent="0.2">
      <c r="A39" s="465"/>
      <c r="B39" s="463"/>
      <c r="C39" s="464"/>
      <c r="D39" s="328"/>
      <c r="E39" s="414"/>
      <c r="F39" s="461"/>
      <c r="G39" s="462"/>
      <c r="H39" s="469">
        <f t="shared" si="8"/>
        <v>0</v>
      </c>
      <c r="I39" s="473">
        <f t="shared" si="9"/>
        <v>0</v>
      </c>
    </row>
    <row r="40" spans="1:9" ht="3.75" customHeight="1" thickBot="1" x14ac:dyDescent="0.25">
      <c r="A40" s="33"/>
      <c r="B40" s="32"/>
      <c r="C40" s="78"/>
      <c r="D40" s="209"/>
      <c r="E40" s="234"/>
      <c r="F40" s="477"/>
      <c r="G40" s="470"/>
      <c r="H40" s="469"/>
      <c r="I40" s="473"/>
    </row>
    <row r="41" spans="1:9" ht="16.5" thickBot="1" x14ac:dyDescent="0.25">
      <c r="A41" s="753" t="str">
        <f>INDICE!C19</f>
        <v>C.3.2 Obras Civiles Ampliación ET Las Heras</v>
      </c>
      <c r="B41" s="754"/>
      <c r="C41" s="754"/>
      <c r="D41" s="754"/>
      <c r="E41" s="754"/>
      <c r="F41" s="878"/>
      <c r="G41" s="42" t="s">
        <v>856</v>
      </c>
      <c r="H41" s="358">
        <f>+H8+H13+H15+H17+H21+H25++SUM(H30:H39)</f>
        <v>0</v>
      </c>
      <c r="I41" s="478">
        <f>+I8+I13+I15+I17+I21+I25++SUM(I30:I39)</f>
        <v>0</v>
      </c>
    </row>
    <row r="42" spans="1:9" s="479" customFormat="1" x14ac:dyDescent="0.2">
      <c r="A42" s="479" t="str">
        <f>Hoja1!A1</f>
        <v>Las cantidades son meramente orientativas, las mismas deben coincidir con lo presentado en la Oferta Técnica</v>
      </c>
    </row>
    <row r="43" spans="1:9" s="479" customFormat="1" x14ac:dyDescent="0.2">
      <c r="A43" s="479" t="str">
        <f>Hoja1!A2</f>
        <v>El Oferente deberá ajustar el itemizado descripto en las filas disponibles en consonacia con lo descripto en la Oferta Técnica.</v>
      </c>
    </row>
    <row r="44" spans="1:9" customFormat="1" ht="15" x14ac:dyDescent="0.25">
      <c r="A44" s="479"/>
    </row>
    <row r="45" spans="1:9" customFormat="1" ht="15" x14ac:dyDescent="0.25"/>
    <row r="46" spans="1:9" ht="15.75" x14ac:dyDescent="0.25">
      <c r="A46" s="2"/>
      <c r="B46" s="31"/>
      <c r="C46" s="2"/>
      <c r="D46" s="733" t="s">
        <v>25</v>
      </c>
      <c r="E46" s="733"/>
      <c r="F46" s="733"/>
      <c r="G46" s="2"/>
      <c r="H46" s="733" t="s">
        <v>25</v>
      </c>
      <c r="I46" s="733"/>
    </row>
    <row r="47" spans="1:9" ht="15.75" x14ac:dyDescent="0.25">
      <c r="A47" s="2"/>
      <c r="B47" s="2"/>
      <c r="C47" s="2"/>
      <c r="D47" s="734" t="s">
        <v>820</v>
      </c>
      <c r="E47" s="734"/>
      <c r="F47" s="734"/>
      <c r="G47" s="2"/>
      <c r="H47" s="734" t="s">
        <v>26</v>
      </c>
      <c r="I47" s="734"/>
    </row>
    <row r="48" spans="1:9" x14ac:dyDescent="0.2">
      <c r="A48" s="2"/>
      <c r="B48" s="2"/>
      <c r="C48" s="2"/>
      <c r="D48" s="2"/>
      <c r="E48" s="2"/>
      <c r="F48" s="2"/>
      <c r="G48" s="2"/>
    </row>
    <row r="49" spans="2:2" s="2" customFormat="1" x14ac:dyDescent="0.2"/>
    <row r="50" spans="2:2" s="2" customFormat="1" x14ac:dyDescent="0.2"/>
    <row r="51" spans="2:2" s="2" customFormat="1" x14ac:dyDescent="0.2"/>
    <row r="52" spans="2:2" s="2" customFormat="1" x14ac:dyDescent="0.2"/>
    <row r="53" spans="2:2" s="2" customFormat="1" x14ac:dyDescent="0.2"/>
    <row r="54" spans="2:2" s="2" customFormat="1" x14ac:dyDescent="0.2"/>
    <row r="55" spans="2:2" s="2" customFormat="1" x14ac:dyDescent="0.2"/>
    <row r="56" spans="2:2" s="2" customFormat="1" x14ac:dyDescent="0.2"/>
    <row r="57" spans="2:2" s="2" customFormat="1" x14ac:dyDescent="0.2"/>
    <row r="58" spans="2:2" s="2" customFormat="1" x14ac:dyDescent="0.2"/>
    <row r="59" spans="2:2" s="2" customFormat="1" x14ac:dyDescent="0.2"/>
    <row r="60" spans="2:2" s="2" customFormat="1" x14ac:dyDescent="0.2"/>
    <row r="61" spans="2:2" s="2" customFormat="1" x14ac:dyDescent="0.2"/>
    <row r="62" spans="2:2" s="2" customFormat="1" x14ac:dyDescent="0.2"/>
    <row r="63" spans="2:2" s="2" customFormat="1" x14ac:dyDescent="0.2"/>
    <row r="64" spans="2:2" s="2" customFormat="1" x14ac:dyDescent="0.2">
      <c r="B64" s="31"/>
    </row>
    <row r="65" spans="2:2" s="2" customFormat="1" x14ac:dyDescent="0.2">
      <c r="B65" s="31"/>
    </row>
    <row r="66" spans="2:2" s="2" customFormat="1" x14ac:dyDescent="0.2">
      <c r="B66" s="31"/>
    </row>
    <row r="67" spans="2:2" s="2" customFormat="1" x14ac:dyDescent="0.2">
      <c r="B67" s="31"/>
    </row>
    <row r="68" spans="2:2" s="2" customFormat="1" x14ac:dyDescent="0.2">
      <c r="B68" s="31"/>
    </row>
    <row r="69" spans="2:2" s="2" customFormat="1" x14ac:dyDescent="0.2">
      <c r="B69" s="31"/>
    </row>
    <row r="70" spans="2:2" s="2" customFormat="1" x14ac:dyDescent="0.2">
      <c r="B70" s="31"/>
    </row>
    <row r="71" spans="2:2" s="2" customFormat="1" x14ac:dyDescent="0.2">
      <c r="B71" s="31"/>
    </row>
    <row r="72" spans="2:2" s="2" customFormat="1" x14ac:dyDescent="0.2">
      <c r="B72" s="31"/>
    </row>
    <row r="73" spans="2:2" s="2" customFormat="1" x14ac:dyDescent="0.2">
      <c r="B73" s="31"/>
    </row>
    <row r="74" spans="2:2" s="2" customFormat="1" x14ac:dyDescent="0.2">
      <c r="B74" s="31"/>
    </row>
    <row r="75" spans="2:2" s="2" customFormat="1" x14ac:dyDescent="0.2">
      <c r="B75" s="31"/>
    </row>
    <row r="76" spans="2:2" s="2" customFormat="1" x14ac:dyDescent="0.2">
      <c r="B76" s="31"/>
    </row>
    <row r="77" spans="2:2" s="2" customFormat="1" x14ac:dyDescent="0.2">
      <c r="B77" s="31"/>
    </row>
    <row r="78" spans="2:2" s="2" customFormat="1" x14ac:dyDescent="0.2">
      <c r="B78" s="31"/>
    </row>
    <row r="79" spans="2:2" s="2" customFormat="1" x14ac:dyDescent="0.2">
      <c r="B79" s="31"/>
    </row>
    <row r="80" spans="2:2" s="2" customFormat="1" x14ac:dyDescent="0.2">
      <c r="B80" s="31"/>
    </row>
    <row r="81" spans="2:2" s="2" customFormat="1" x14ac:dyDescent="0.2">
      <c r="B81" s="31"/>
    </row>
    <row r="82" spans="2:2" s="2" customFormat="1" x14ac:dyDescent="0.2">
      <c r="B82" s="31"/>
    </row>
    <row r="83" spans="2:2" s="2" customFormat="1" x14ac:dyDescent="0.2">
      <c r="B83" s="31"/>
    </row>
    <row r="84" spans="2:2" s="2" customFormat="1" x14ac:dyDescent="0.2">
      <c r="B84" s="31"/>
    </row>
    <row r="85" spans="2:2" s="2" customFormat="1" x14ac:dyDescent="0.2">
      <c r="B85" s="31"/>
    </row>
    <row r="86" spans="2:2" s="2" customFormat="1" x14ac:dyDescent="0.2">
      <c r="B86" s="31"/>
    </row>
    <row r="87" spans="2:2" s="2" customFormat="1" x14ac:dyDescent="0.2">
      <c r="B87" s="31"/>
    </row>
    <row r="88" spans="2:2" s="2" customFormat="1" x14ac:dyDescent="0.2">
      <c r="B88" s="31"/>
    </row>
    <row r="89" spans="2:2" s="2" customFormat="1" x14ac:dyDescent="0.2">
      <c r="B89" s="31"/>
    </row>
    <row r="90" spans="2:2" s="2" customFormat="1" x14ac:dyDescent="0.2">
      <c r="B90" s="31"/>
    </row>
    <row r="91" spans="2:2" s="2" customFormat="1" x14ac:dyDescent="0.2">
      <c r="B91" s="31"/>
    </row>
    <row r="92" spans="2:2" s="2" customFormat="1" x14ac:dyDescent="0.2">
      <c r="B92" s="31"/>
    </row>
    <row r="93" spans="2:2" s="2" customFormat="1" x14ac:dyDescent="0.2">
      <c r="B93" s="31"/>
    </row>
    <row r="94" spans="2:2" s="2" customFormat="1" x14ac:dyDescent="0.2">
      <c r="B94" s="31"/>
    </row>
    <row r="95" spans="2:2" s="2" customFormat="1" x14ac:dyDescent="0.2">
      <c r="B95" s="31"/>
    </row>
    <row r="96" spans="2:2" s="2" customFormat="1" x14ac:dyDescent="0.2">
      <c r="B96" s="31"/>
    </row>
    <row r="97" spans="2:2" s="2" customFormat="1" x14ac:dyDescent="0.2">
      <c r="B97" s="31"/>
    </row>
    <row r="98" spans="2:2" s="2" customFormat="1" x14ac:dyDescent="0.2">
      <c r="B98" s="31"/>
    </row>
    <row r="99" spans="2:2" s="2" customFormat="1" x14ac:dyDescent="0.2">
      <c r="B99" s="31"/>
    </row>
    <row r="100" spans="2:2" s="2" customFormat="1" x14ac:dyDescent="0.2">
      <c r="B100" s="31"/>
    </row>
    <row r="101" spans="2:2" s="2" customFormat="1" x14ac:dyDescent="0.2">
      <c r="B101" s="31"/>
    </row>
    <row r="102" spans="2:2" s="2" customFormat="1" x14ac:dyDescent="0.2">
      <c r="B102" s="31"/>
    </row>
    <row r="103" spans="2:2" s="2" customFormat="1" x14ac:dyDescent="0.2">
      <c r="B103" s="31"/>
    </row>
    <row r="104" spans="2:2" s="2" customFormat="1" x14ac:dyDescent="0.2">
      <c r="B104" s="31"/>
    </row>
    <row r="105" spans="2:2" s="2" customFormat="1" x14ac:dyDescent="0.2">
      <c r="B105" s="31"/>
    </row>
    <row r="106" spans="2:2" s="2" customFormat="1" x14ac:dyDescent="0.2">
      <c r="B106" s="31"/>
    </row>
    <row r="107" spans="2:2" s="2" customFormat="1" x14ac:dyDescent="0.2">
      <c r="B107" s="31"/>
    </row>
    <row r="108" spans="2:2" s="2" customFormat="1" x14ac:dyDescent="0.2">
      <c r="B108" s="31"/>
    </row>
    <row r="109" spans="2:2" s="2" customFormat="1" x14ac:dyDescent="0.2">
      <c r="B109" s="31"/>
    </row>
    <row r="110" spans="2:2" s="2" customFormat="1" x14ac:dyDescent="0.2">
      <c r="B110" s="31"/>
    </row>
    <row r="111" spans="2:2" s="2" customFormat="1" x14ac:dyDescent="0.2">
      <c r="B111" s="31"/>
    </row>
    <row r="112" spans="2:2" s="2" customFormat="1" x14ac:dyDescent="0.2">
      <c r="B112" s="31"/>
    </row>
    <row r="113" spans="2:2" s="2" customFormat="1" x14ac:dyDescent="0.2">
      <c r="B113" s="31"/>
    </row>
    <row r="114" spans="2:2" s="2" customFormat="1" x14ac:dyDescent="0.2">
      <c r="B114" s="31"/>
    </row>
    <row r="115" spans="2:2" s="2" customFormat="1" x14ac:dyDescent="0.2">
      <c r="B115" s="31"/>
    </row>
    <row r="116" spans="2:2" s="2" customFormat="1" x14ac:dyDescent="0.2">
      <c r="B116" s="31"/>
    </row>
    <row r="117" spans="2:2" s="2" customFormat="1" x14ac:dyDescent="0.2">
      <c r="B117" s="31"/>
    </row>
    <row r="118" spans="2:2" s="2" customFormat="1" x14ac:dyDescent="0.2">
      <c r="B118" s="31"/>
    </row>
    <row r="119" spans="2:2" s="2" customFormat="1" x14ac:dyDescent="0.2">
      <c r="B119" s="31"/>
    </row>
    <row r="120" spans="2:2" s="2" customFormat="1" x14ac:dyDescent="0.2">
      <c r="B120" s="31"/>
    </row>
    <row r="121" spans="2:2" s="2" customFormat="1" x14ac:dyDescent="0.2">
      <c r="B121" s="31"/>
    </row>
    <row r="122" spans="2:2" s="2" customFormat="1" x14ac:dyDescent="0.2">
      <c r="B122" s="31"/>
    </row>
    <row r="123" spans="2:2" s="2" customFormat="1" x14ac:dyDescent="0.2">
      <c r="B123" s="31"/>
    </row>
    <row r="124" spans="2:2" s="2" customFormat="1" x14ac:dyDescent="0.2">
      <c r="B124" s="31"/>
    </row>
    <row r="125" spans="2:2" s="2" customFormat="1" x14ac:dyDescent="0.2">
      <c r="B125" s="31"/>
    </row>
    <row r="126" spans="2:2" s="2" customFormat="1" x14ac:dyDescent="0.2">
      <c r="B126" s="31"/>
    </row>
    <row r="127" spans="2:2" s="2" customFormat="1" x14ac:dyDescent="0.2">
      <c r="B127" s="31"/>
    </row>
    <row r="128" spans="2:2" s="2" customFormat="1" x14ac:dyDescent="0.2">
      <c r="B128" s="31"/>
    </row>
    <row r="129" spans="2:2" s="2" customFormat="1" x14ac:dyDescent="0.2">
      <c r="B129" s="31"/>
    </row>
    <row r="130" spans="2:2" s="2" customFormat="1" x14ac:dyDescent="0.2">
      <c r="B130" s="31"/>
    </row>
    <row r="131" spans="2:2" s="2" customFormat="1" x14ac:dyDescent="0.2">
      <c r="B131" s="31"/>
    </row>
    <row r="132" spans="2:2" s="2" customFormat="1" x14ac:dyDescent="0.2">
      <c r="B132" s="31"/>
    </row>
    <row r="133" spans="2:2" s="2" customFormat="1" x14ac:dyDescent="0.2">
      <c r="B133" s="31"/>
    </row>
    <row r="134" spans="2:2" s="2" customFormat="1" x14ac:dyDescent="0.2">
      <c r="B134" s="31"/>
    </row>
    <row r="135" spans="2:2" s="2" customFormat="1" x14ac:dyDescent="0.2">
      <c r="B135" s="31"/>
    </row>
    <row r="136" spans="2:2" s="2" customFormat="1" x14ac:dyDescent="0.2">
      <c r="B136" s="31"/>
    </row>
    <row r="137" spans="2:2" s="2" customFormat="1" x14ac:dyDescent="0.2">
      <c r="B137" s="31"/>
    </row>
    <row r="138" spans="2:2" s="2" customFormat="1" x14ac:dyDescent="0.2">
      <c r="B138" s="31"/>
    </row>
    <row r="139" spans="2:2" s="2" customFormat="1" x14ac:dyDescent="0.2">
      <c r="B139" s="31"/>
    </row>
    <row r="140" spans="2:2" s="2" customFormat="1" x14ac:dyDescent="0.2">
      <c r="B140" s="31"/>
    </row>
    <row r="141" spans="2:2" s="2" customFormat="1" x14ac:dyDescent="0.2">
      <c r="B141" s="31"/>
    </row>
    <row r="142" spans="2:2" s="2" customFormat="1" x14ac:dyDescent="0.2">
      <c r="B142" s="31"/>
    </row>
    <row r="143" spans="2:2" s="2" customFormat="1" x14ac:dyDescent="0.2">
      <c r="B143" s="31"/>
    </row>
    <row r="144" spans="2:2" s="2" customFormat="1" x14ac:dyDescent="0.2">
      <c r="B144" s="31"/>
    </row>
    <row r="145" spans="2:2" s="2" customFormat="1" x14ac:dyDescent="0.2">
      <c r="B145" s="31"/>
    </row>
    <row r="146" spans="2:2" s="2" customFormat="1" x14ac:dyDescent="0.2">
      <c r="B146" s="31"/>
    </row>
    <row r="147" spans="2:2" s="2" customFormat="1" x14ac:dyDescent="0.2">
      <c r="B147" s="31"/>
    </row>
    <row r="148" spans="2:2" s="2" customFormat="1" x14ac:dyDescent="0.2">
      <c r="B148" s="31"/>
    </row>
    <row r="149" spans="2:2" s="2" customFormat="1" x14ac:dyDescent="0.2">
      <c r="B149" s="31"/>
    </row>
    <row r="150" spans="2:2" s="2" customFormat="1" x14ac:dyDescent="0.2">
      <c r="B150" s="31"/>
    </row>
    <row r="151" spans="2:2" s="2" customFormat="1" x14ac:dyDescent="0.2">
      <c r="B151" s="31"/>
    </row>
    <row r="152" spans="2:2" s="2" customFormat="1" x14ac:dyDescent="0.2">
      <c r="B152" s="31"/>
    </row>
    <row r="153" spans="2:2" s="2" customFormat="1" x14ac:dyDescent="0.2">
      <c r="B153" s="31"/>
    </row>
    <row r="154" spans="2:2" s="2" customFormat="1" x14ac:dyDescent="0.2">
      <c r="B154" s="31"/>
    </row>
    <row r="155" spans="2:2" s="2" customFormat="1" x14ac:dyDescent="0.2">
      <c r="B155" s="31"/>
    </row>
    <row r="156" spans="2:2" s="2" customFormat="1" x14ac:dyDescent="0.2">
      <c r="B156" s="31"/>
    </row>
    <row r="157" spans="2:2" s="2" customFormat="1" x14ac:dyDescent="0.2">
      <c r="B157" s="31"/>
    </row>
    <row r="158" spans="2:2" s="2" customFormat="1" x14ac:dyDescent="0.2">
      <c r="B158" s="31"/>
    </row>
    <row r="159" spans="2:2" s="2" customFormat="1" x14ac:dyDescent="0.2">
      <c r="B159" s="31"/>
    </row>
    <row r="160" spans="2:2" s="2" customFormat="1" x14ac:dyDescent="0.2">
      <c r="B160" s="31"/>
    </row>
    <row r="161" spans="2:2" s="2" customFormat="1" x14ac:dyDescent="0.2">
      <c r="B161" s="31"/>
    </row>
    <row r="162" spans="2:2" s="2" customFormat="1" x14ac:dyDescent="0.2">
      <c r="B162" s="31"/>
    </row>
    <row r="163" spans="2:2" s="2" customFormat="1" x14ac:dyDescent="0.2">
      <c r="B163" s="31"/>
    </row>
  </sheetData>
  <sheetProtection algorithmName="SHA-512" hashValue="YVTBBC+qiUbi2K6sNGWL01Q5pIsjACykDsik2NL1ZiNDsnzmCbQlhePxPrd80nT7/f2NE5f5KAWu3DLNQAAzTA==" saltValue="XSSCukOfeePSiqORTwg8hg==" spinCount="100000" sheet="1" objects="1" scenarios="1"/>
  <protectedRanges>
    <protectedRange sqref="E10 D10:D11 D9:E9 D12:E12 D18:D20 D15:D16 D13 D22:D24 F8:G40 D25:E40" name="Rango1"/>
    <protectedRange sqref="D17:E17 E11 E18:E20 E15:E16 E13 E22:E24" name="Rango1_2"/>
    <protectedRange sqref="D14" name="Rango1_3"/>
    <protectedRange sqref="E14" name="Rango1_2_2"/>
  </protectedRanges>
  <mergeCells count="13">
    <mergeCell ref="A41:F41"/>
    <mergeCell ref="H46:I46"/>
    <mergeCell ref="H47:I47"/>
    <mergeCell ref="D46:F46"/>
    <mergeCell ref="D47:F47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69" orientation="landscape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 codeName="Hoja18">
    <pageSetUpPr fitToPage="1"/>
  </sheetPr>
  <dimension ref="A1:V77"/>
  <sheetViews>
    <sheetView view="pageBreakPreview" topLeftCell="A40" zoomScale="120" zoomScaleNormal="100" zoomScaleSheetLayoutView="120" workbookViewId="0">
      <selection activeCell="A61" sqref="A61:I61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5.42578125" style="14" customWidth="1"/>
    <col min="8" max="8" width="16.7109375" style="14" customWidth="1"/>
    <col min="9" max="9" width="17.42578125" style="14" customWidth="1"/>
    <col min="10" max="12" width="21.85546875" style="14" customWidth="1"/>
    <col min="13" max="13" width="19.42578125" style="14" customWidth="1"/>
    <col min="14" max="14" width="16.42578125" style="14" customWidth="1"/>
    <col min="15" max="15" width="13.7109375" style="14" customWidth="1"/>
    <col min="16" max="16" width="15.28515625" style="14" customWidth="1"/>
    <col min="17" max="17" width="20.28515625" style="14" customWidth="1"/>
    <col min="18" max="18" width="14.5703125" style="14" customWidth="1"/>
    <col min="19" max="247" width="11.42578125" style="14"/>
    <col min="248" max="249" width="5.7109375" style="14" customWidth="1"/>
    <col min="250" max="250" width="118.140625" style="14" customWidth="1"/>
    <col min="251" max="252" width="6.7109375" style="14" customWidth="1"/>
    <col min="253" max="256" width="15.7109375" style="14" customWidth="1"/>
    <col min="257" max="503" width="11.42578125" style="14"/>
    <col min="504" max="505" width="5.7109375" style="14" customWidth="1"/>
    <col min="506" max="506" width="118.140625" style="14" customWidth="1"/>
    <col min="507" max="508" width="6.7109375" style="14" customWidth="1"/>
    <col min="509" max="512" width="15.7109375" style="14" customWidth="1"/>
    <col min="513" max="759" width="11.42578125" style="14"/>
    <col min="760" max="761" width="5.7109375" style="14" customWidth="1"/>
    <col min="762" max="762" width="118.140625" style="14" customWidth="1"/>
    <col min="763" max="764" width="6.7109375" style="14" customWidth="1"/>
    <col min="765" max="768" width="15.7109375" style="14" customWidth="1"/>
    <col min="769" max="1015" width="11.42578125" style="14"/>
    <col min="1016" max="1017" width="5.7109375" style="14" customWidth="1"/>
    <col min="1018" max="1018" width="118.140625" style="14" customWidth="1"/>
    <col min="1019" max="1020" width="6.7109375" style="14" customWidth="1"/>
    <col min="1021" max="1024" width="15.7109375" style="14" customWidth="1"/>
    <col min="1025" max="1271" width="11.42578125" style="14"/>
    <col min="1272" max="1273" width="5.7109375" style="14" customWidth="1"/>
    <col min="1274" max="1274" width="118.140625" style="14" customWidth="1"/>
    <col min="1275" max="1276" width="6.7109375" style="14" customWidth="1"/>
    <col min="1277" max="1280" width="15.7109375" style="14" customWidth="1"/>
    <col min="1281" max="1527" width="11.42578125" style="14"/>
    <col min="1528" max="1529" width="5.7109375" style="14" customWidth="1"/>
    <col min="1530" max="1530" width="118.140625" style="14" customWidth="1"/>
    <col min="1531" max="1532" width="6.7109375" style="14" customWidth="1"/>
    <col min="1533" max="1536" width="15.7109375" style="14" customWidth="1"/>
    <col min="1537" max="1783" width="11.42578125" style="14"/>
    <col min="1784" max="1785" width="5.7109375" style="14" customWidth="1"/>
    <col min="1786" max="1786" width="118.140625" style="14" customWidth="1"/>
    <col min="1787" max="1788" width="6.7109375" style="14" customWidth="1"/>
    <col min="1789" max="1792" width="15.7109375" style="14" customWidth="1"/>
    <col min="1793" max="2039" width="11.42578125" style="14"/>
    <col min="2040" max="2041" width="5.7109375" style="14" customWidth="1"/>
    <col min="2042" max="2042" width="118.140625" style="14" customWidth="1"/>
    <col min="2043" max="2044" width="6.7109375" style="14" customWidth="1"/>
    <col min="2045" max="2048" width="15.7109375" style="14" customWidth="1"/>
    <col min="2049" max="2295" width="11.42578125" style="14"/>
    <col min="2296" max="2297" width="5.7109375" style="14" customWidth="1"/>
    <col min="2298" max="2298" width="118.140625" style="14" customWidth="1"/>
    <col min="2299" max="2300" width="6.7109375" style="14" customWidth="1"/>
    <col min="2301" max="2304" width="15.7109375" style="14" customWidth="1"/>
    <col min="2305" max="2551" width="11.42578125" style="14"/>
    <col min="2552" max="2553" width="5.7109375" style="14" customWidth="1"/>
    <col min="2554" max="2554" width="118.140625" style="14" customWidth="1"/>
    <col min="2555" max="2556" width="6.7109375" style="14" customWidth="1"/>
    <col min="2557" max="2560" width="15.7109375" style="14" customWidth="1"/>
    <col min="2561" max="2807" width="11.42578125" style="14"/>
    <col min="2808" max="2809" width="5.7109375" style="14" customWidth="1"/>
    <col min="2810" max="2810" width="118.140625" style="14" customWidth="1"/>
    <col min="2811" max="2812" width="6.7109375" style="14" customWidth="1"/>
    <col min="2813" max="2816" width="15.7109375" style="14" customWidth="1"/>
    <col min="2817" max="3063" width="11.42578125" style="14"/>
    <col min="3064" max="3065" width="5.7109375" style="14" customWidth="1"/>
    <col min="3066" max="3066" width="118.140625" style="14" customWidth="1"/>
    <col min="3067" max="3068" width="6.7109375" style="14" customWidth="1"/>
    <col min="3069" max="3072" width="15.7109375" style="14" customWidth="1"/>
    <col min="3073" max="3319" width="11.42578125" style="14"/>
    <col min="3320" max="3321" width="5.7109375" style="14" customWidth="1"/>
    <col min="3322" max="3322" width="118.140625" style="14" customWidth="1"/>
    <col min="3323" max="3324" width="6.7109375" style="14" customWidth="1"/>
    <col min="3325" max="3328" width="15.7109375" style="14" customWidth="1"/>
    <col min="3329" max="3575" width="11.42578125" style="14"/>
    <col min="3576" max="3577" width="5.7109375" style="14" customWidth="1"/>
    <col min="3578" max="3578" width="118.140625" style="14" customWidth="1"/>
    <col min="3579" max="3580" width="6.7109375" style="14" customWidth="1"/>
    <col min="3581" max="3584" width="15.7109375" style="14" customWidth="1"/>
    <col min="3585" max="3831" width="11.42578125" style="14"/>
    <col min="3832" max="3833" width="5.7109375" style="14" customWidth="1"/>
    <col min="3834" max="3834" width="118.140625" style="14" customWidth="1"/>
    <col min="3835" max="3836" width="6.7109375" style="14" customWidth="1"/>
    <col min="3837" max="3840" width="15.7109375" style="14" customWidth="1"/>
    <col min="3841" max="4087" width="11.42578125" style="14"/>
    <col min="4088" max="4089" width="5.7109375" style="14" customWidth="1"/>
    <col min="4090" max="4090" width="118.140625" style="14" customWidth="1"/>
    <col min="4091" max="4092" width="6.7109375" style="14" customWidth="1"/>
    <col min="4093" max="4096" width="15.7109375" style="14" customWidth="1"/>
    <col min="4097" max="4343" width="11.42578125" style="14"/>
    <col min="4344" max="4345" width="5.7109375" style="14" customWidth="1"/>
    <col min="4346" max="4346" width="118.140625" style="14" customWidth="1"/>
    <col min="4347" max="4348" width="6.7109375" style="14" customWidth="1"/>
    <col min="4349" max="4352" width="15.7109375" style="14" customWidth="1"/>
    <col min="4353" max="4599" width="11.42578125" style="14"/>
    <col min="4600" max="4601" width="5.7109375" style="14" customWidth="1"/>
    <col min="4602" max="4602" width="118.140625" style="14" customWidth="1"/>
    <col min="4603" max="4604" width="6.7109375" style="14" customWidth="1"/>
    <col min="4605" max="4608" width="15.7109375" style="14" customWidth="1"/>
    <col min="4609" max="4855" width="11.42578125" style="14"/>
    <col min="4856" max="4857" width="5.7109375" style="14" customWidth="1"/>
    <col min="4858" max="4858" width="118.140625" style="14" customWidth="1"/>
    <col min="4859" max="4860" width="6.7109375" style="14" customWidth="1"/>
    <col min="4861" max="4864" width="15.7109375" style="14" customWidth="1"/>
    <col min="4865" max="5111" width="11.42578125" style="14"/>
    <col min="5112" max="5113" width="5.7109375" style="14" customWidth="1"/>
    <col min="5114" max="5114" width="118.140625" style="14" customWidth="1"/>
    <col min="5115" max="5116" width="6.7109375" style="14" customWidth="1"/>
    <col min="5117" max="5120" width="15.7109375" style="14" customWidth="1"/>
    <col min="5121" max="5367" width="11.42578125" style="14"/>
    <col min="5368" max="5369" width="5.7109375" style="14" customWidth="1"/>
    <col min="5370" max="5370" width="118.140625" style="14" customWidth="1"/>
    <col min="5371" max="5372" width="6.7109375" style="14" customWidth="1"/>
    <col min="5373" max="5376" width="15.7109375" style="14" customWidth="1"/>
    <col min="5377" max="5623" width="11.42578125" style="14"/>
    <col min="5624" max="5625" width="5.7109375" style="14" customWidth="1"/>
    <col min="5626" max="5626" width="118.140625" style="14" customWidth="1"/>
    <col min="5627" max="5628" width="6.7109375" style="14" customWidth="1"/>
    <col min="5629" max="5632" width="15.7109375" style="14" customWidth="1"/>
    <col min="5633" max="5879" width="11.42578125" style="14"/>
    <col min="5880" max="5881" width="5.7109375" style="14" customWidth="1"/>
    <col min="5882" max="5882" width="118.140625" style="14" customWidth="1"/>
    <col min="5883" max="5884" width="6.7109375" style="14" customWidth="1"/>
    <col min="5885" max="5888" width="15.7109375" style="14" customWidth="1"/>
    <col min="5889" max="6135" width="11.42578125" style="14"/>
    <col min="6136" max="6137" width="5.7109375" style="14" customWidth="1"/>
    <col min="6138" max="6138" width="118.140625" style="14" customWidth="1"/>
    <col min="6139" max="6140" width="6.7109375" style="14" customWidth="1"/>
    <col min="6141" max="6144" width="15.7109375" style="14" customWidth="1"/>
    <col min="6145" max="6391" width="11.42578125" style="14"/>
    <col min="6392" max="6393" width="5.7109375" style="14" customWidth="1"/>
    <col min="6394" max="6394" width="118.140625" style="14" customWidth="1"/>
    <col min="6395" max="6396" width="6.7109375" style="14" customWidth="1"/>
    <col min="6397" max="6400" width="15.7109375" style="14" customWidth="1"/>
    <col min="6401" max="6647" width="11.42578125" style="14"/>
    <col min="6648" max="6649" width="5.7109375" style="14" customWidth="1"/>
    <col min="6650" max="6650" width="118.140625" style="14" customWidth="1"/>
    <col min="6651" max="6652" width="6.7109375" style="14" customWidth="1"/>
    <col min="6653" max="6656" width="15.7109375" style="14" customWidth="1"/>
    <col min="6657" max="6903" width="11.42578125" style="14"/>
    <col min="6904" max="6905" width="5.7109375" style="14" customWidth="1"/>
    <col min="6906" max="6906" width="118.140625" style="14" customWidth="1"/>
    <col min="6907" max="6908" width="6.7109375" style="14" customWidth="1"/>
    <col min="6909" max="6912" width="15.7109375" style="14" customWidth="1"/>
    <col min="6913" max="7159" width="11.42578125" style="14"/>
    <col min="7160" max="7161" width="5.7109375" style="14" customWidth="1"/>
    <col min="7162" max="7162" width="118.140625" style="14" customWidth="1"/>
    <col min="7163" max="7164" width="6.7109375" style="14" customWidth="1"/>
    <col min="7165" max="7168" width="15.7109375" style="14" customWidth="1"/>
    <col min="7169" max="7415" width="11.42578125" style="14"/>
    <col min="7416" max="7417" width="5.7109375" style="14" customWidth="1"/>
    <col min="7418" max="7418" width="118.140625" style="14" customWidth="1"/>
    <col min="7419" max="7420" width="6.7109375" style="14" customWidth="1"/>
    <col min="7421" max="7424" width="15.7109375" style="14" customWidth="1"/>
    <col min="7425" max="7671" width="11.42578125" style="14"/>
    <col min="7672" max="7673" width="5.7109375" style="14" customWidth="1"/>
    <col min="7674" max="7674" width="118.140625" style="14" customWidth="1"/>
    <col min="7675" max="7676" width="6.7109375" style="14" customWidth="1"/>
    <col min="7677" max="7680" width="15.7109375" style="14" customWidth="1"/>
    <col min="7681" max="7927" width="11.42578125" style="14"/>
    <col min="7928" max="7929" width="5.7109375" style="14" customWidth="1"/>
    <col min="7930" max="7930" width="118.140625" style="14" customWidth="1"/>
    <col min="7931" max="7932" width="6.7109375" style="14" customWidth="1"/>
    <col min="7933" max="7936" width="15.7109375" style="14" customWidth="1"/>
    <col min="7937" max="8183" width="11.42578125" style="14"/>
    <col min="8184" max="8185" width="5.7109375" style="14" customWidth="1"/>
    <col min="8186" max="8186" width="118.140625" style="14" customWidth="1"/>
    <col min="8187" max="8188" width="6.7109375" style="14" customWidth="1"/>
    <col min="8189" max="8192" width="15.7109375" style="14" customWidth="1"/>
    <col min="8193" max="8439" width="11.42578125" style="14"/>
    <col min="8440" max="8441" width="5.7109375" style="14" customWidth="1"/>
    <col min="8442" max="8442" width="118.140625" style="14" customWidth="1"/>
    <col min="8443" max="8444" width="6.7109375" style="14" customWidth="1"/>
    <col min="8445" max="8448" width="15.7109375" style="14" customWidth="1"/>
    <col min="8449" max="8695" width="11.42578125" style="14"/>
    <col min="8696" max="8697" width="5.7109375" style="14" customWidth="1"/>
    <col min="8698" max="8698" width="118.140625" style="14" customWidth="1"/>
    <col min="8699" max="8700" width="6.7109375" style="14" customWidth="1"/>
    <col min="8701" max="8704" width="15.7109375" style="14" customWidth="1"/>
    <col min="8705" max="8951" width="11.42578125" style="14"/>
    <col min="8952" max="8953" width="5.7109375" style="14" customWidth="1"/>
    <col min="8954" max="8954" width="118.140625" style="14" customWidth="1"/>
    <col min="8955" max="8956" width="6.7109375" style="14" customWidth="1"/>
    <col min="8957" max="8960" width="15.7109375" style="14" customWidth="1"/>
    <col min="8961" max="9207" width="11.42578125" style="14"/>
    <col min="9208" max="9209" width="5.7109375" style="14" customWidth="1"/>
    <col min="9210" max="9210" width="118.140625" style="14" customWidth="1"/>
    <col min="9211" max="9212" width="6.7109375" style="14" customWidth="1"/>
    <col min="9213" max="9216" width="15.7109375" style="14" customWidth="1"/>
    <col min="9217" max="9463" width="11.42578125" style="14"/>
    <col min="9464" max="9465" width="5.7109375" style="14" customWidth="1"/>
    <col min="9466" max="9466" width="118.140625" style="14" customWidth="1"/>
    <col min="9467" max="9468" width="6.7109375" style="14" customWidth="1"/>
    <col min="9469" max="9472" width="15.7109375" style="14" customWidth="1"/>
    <col min="9473" max="9719" width="11.42578125" style="14"/>
    <col min="9720" max="9721" width="5.7109375" style="14" customWidth="1"/>
    <col min="9722" max="9722" width="118.140625" style="14" customWidth="1"/>
    <col min="9723" max="9724" width="6.7109375" style="14" customWidth="1"/>
    <col min="9725" max="9728" width="15.7109375" style="14" customWidth="1"/>
    <col min="9729" max="9975" width="11.42578125" style="14"/>
    <col min="9976" max="9977" width="5.7109375" style="14" customWidth="1"/>
    <col min="9978" max="9978" width="118.140625" style="14" customWidth="1"/>
    <col min="9979" max="9980" width="6.7109375" style="14" customWidth="1"/>
    <col min="9981" max="9984" width="15.7109375" style="14" customWidth="1"/>
    <col min="9985" max="10231" width="11.42578125" style="14"/>
    <col min="10232" max="10233" width="5.7109375" style="14" customWidth="1"/>
    <col min="10234" max="10234" width="118.140625" style="14" customWidth="1"/>
    <col min="10235" max="10236" width="6.7109375" style="14" customWidth="1"/>
    <col min="10237" max="10240" width="15.7109375" style="14" customWidth="1"/>
    <col min="10241" max="10487" width="11.42578125" style="14"/>
    <col min="10488" max="10489" width="5.7109375" style="14" customWidth="1"/>
    <col min="10490" max="10490" width="118.140625" style="14" customWidth="1"/>
    <col min="10491" max="10492" width="6.7109375" style="14" customWidth="1"/>
    <col min="10493" max="10496" width="15.7109375" style="14" customWidth="1"/>
    <col min="10497" max="10743" width="11.42578125" style="14"/>
    <col min="10744" max="10745" width="5.7109375" style="14" customWidth="1"/>
    <col min="10746" max="10746" width="118.140625" style="14" customWidth="1"/>
    <col min="10747" max="10748" width="6.7109375" style="14" customWidth="1"/>
    <col min="10749" max="10752" width="15.7109375" style="14" customWidth="1"/>
    <col min="10753" max="10999" width="11.42578125" style="14"/>
    <col min="11000" max="11001" width="5.7109375" style="14" customWidth="1"/>
    <col min="11002" max="11002" width="118.140625" style="14" customWidth="1"/>
    <col min="11003" max="11004" width="6.7109375" style="14" customWidth="1"/>
    <col min="11005" max="11008" width="15.7109375" style="14" customWidth="1"/>
    <col min="11009" max="11255" width="11.42578125" style="14"/>
    <col min="11256" max="11257" width="5.7109375" style="14" customWidth="1"/>
    <col min="11258" max="11258" width="118.140625" style="14" customWidth="1"/>
    <col min="11259" max="11260" width="6.7109375" style="14" customWidth="1"/>
    <col min="11261" max="11264" width="15.7109375" style="14" customWidth="1"/>
    <col min="11265" max="11511" width="11.42578125" style="14"/>
    <col min="11512" max="11513" width="5.7109375" style="14" customWidth="1"/>
    <col min="11514" max="11514" width="118.140625" style="14" customWidth="1"/>
    <col min="11515" max="11516" width="6.7109375" style="14" customWidth="1"/>
    <col min="11517" max="11520" width="15.7109375" style="14" customWidth="1"/>
    <col min="11521" max="11767" width="11.42578125" style="14"/>
    <col min="11768" max="11769" width="5.7109375" style="14" customWidth="1"/>
    <col min="11770" max="11770" width="118.140625" style="14" customWidth="1"/>
    <col min="11771" max="11772" width="6.7109375" style="14" customWidth="1"/>
    <col min="11773" max="11776" width="15.7109375" style="14" customWidth="1"/>
    <col min="11777" max="12023" width="11.42578125" style="14"/>
    <col min="12024" max="12025" width="5.7109375" style="14" customWidth="1"/>
    <col min="12026" max="12026" width="118.140625" style="14" customWidth="1"/>
    <col min="12027" max="12028" width="6.7109375" style="14" customWidth="1"/>
    <col min="12029" max="12032" width="15.7109375" style="14" customWidth="1"/>
    <col min="12033" max="12279" width="11.42578125" style="14"/>
    <col min="12280" max="12281" width="5.7109375" style="14" customWidth="1"/>
    <col min="12282" max="12282" width="118.140625" style="14" customWidth="1"/>
    <col min="12283" max="12284" width="6.7109375" style="14" customWidth="1"/>
    <col min="12285" max="12288" width="15.7109375" style="14" customWidth="1"/>
    <col min="12289" max="12535" width="11.42578125" style="14"/>
    <col min="12536" max="12537" width="5.7109375" style="14" customWidth="1"/>
    <col min="12538" max="12538" width="118.140625" style="14" customWidth="1"/>
    <col min="12539" max="12540" width="6.7109375" style="14" customWidth="1"/>
    <col min="12541" max="12544" width="15.7109375" style="14" customWidth="1"/>
    <col min="12545" max="12791" width="11.42578125" style="14"/>
    <col min="12792" max="12793" width="5.7109375" style="14" customWidth="1"/>
    <col min="12794" max="12794" width="118.140625" style="14" customWidth="1"/>
    <col min="12795" max="12796" width="6.7109375" style="14" customWidth="1"/>
    <col min="12797" max="12800" width="15.7109375" style="14" customWidth="1"/>
    <col min="12801" max="13047" width="11.42578125" style="14"/>
    <col min="13048" max="13049" width="5.7109375" style="14" customWidth="1"/>
    <col min="13050" max="13050" width="118.140625" style="14" customWidth="1"/>
    <col min="13051" max="13052" width="6.7109375" style="14" customWidth="1"/>
    <col min="13053" max="13056" width="15.7109375" style="14" customWidth="1"/>
    <col min="13057" max="13303" width="11.42578125" style="14"/>
    <col min="13304" max="13305" width="5.7109375" style="14" customWidth="1"/>
    <col min="13306" max="13306" width="118.140625" style="14" customWidth="1"/>
    <col min="13307" max="13308" width="6.7109375" style="14" customWidth="1"/>
    <col min="13309" max="13312" width="15.7109375" style="14" customWidth="1"/>
    <col min="13313" max="13559" width="11.42578125" style="14"/>
    <col min="13560" max="13561" width="5.7109375" style="14" customWidth="1"/>
    <col min="13562" max="13562" width="118.140625" style="14" customWidth="1"/>
    <col min="13563" max="13564" width="6.7109375" style="14" customWidth="1"/>
    <col min="13565" max="13568" width="15.7109375" style="14" customWidth="1"/>
    <col min="13569" max="13815" width="11.42578125" style="14"/>
    <col min="13816" max="13817" width="5.7109375" style="14" customWidth="1"/>
    <col min="13818" max="13818" width="118.140625" style="14" customWidth="1"/>
    <col min="13819" max="13820" width="6.7109375" style="14" customWidth="1"/>
    <col min="13821" max="13824" width="15.7109375" style="14" customWidth="1"/>
    <col min="13825" max="14071" width="11.42578125" style="14"/>
    <col min="14072" max="14073" width="5.7109375" style="14" customWidth="1"/>
    <col min="14074" max="14074" width="118.140625" style="14" customWidth="1"/>
    <col min="14075" max="14076" width="6.7109375" style="14" customWidth="1"/>
    <col min="14077" max="14080" width="15.7109375" style="14" customWidth="1"/>
    <col min="14081" max="14327" width="11.42578125" style="14"/>
    <col min="14328" max="14329" width="5.7109375" style="14" customWidth="1"/>
    <col min="14330" max="14330" width="118.140625" style="14" customWidth="1"/>
    <col min="14331" max="14332" width="6.7109375" style="14" customWidth="1"/>
    <col min="14333" max="14336" width="15.7109375" style="14" customWidth="1"/>
    <col min="14337" max="14583" width="11.42578125" style="14"/>
    <col min="14584" max="14585" width="5.7109375" style="14" customWidth="1"/>
    <col min="14586" max="14586" width="118.140625" style="14" customWidth="1"/>
    <col min="14587" max="14588" width="6.7109375" style="14" customWidth="1"/>
    <col min="14589" max="14592" width="15.7109375" style="14" customWidth="1"/>
    <col min="14593" max="14839" width="11.42578125" style="14"/>
    <col min="14840" max="14841" width="5.7109375" style="14" customWidth="1"/>
    <col min="14842" max="14842" width="118.140625" style="14" customWidth="1"/>
    <col min="14843" max="14844" width="6.7109375" style="14" customWidth="1"/>
    <col min="14845" max="14848" width="15.7109375" style="14" customWidth="1"/>
    <col min="14849" max="15095" width="11.42578125" style="14"/>
    <col min="15096" max="15097" width="5.7109375" style="14" customWidth="1"/>
    <col min="15098" max="15098" width="118.140625" style="14" customWidth="1"/>
    <col min="15099" max="15100" width="6.7109375" style="14" customWidth="1"/>
    <col min="15101" max="15104" width="15.7109375" style="14" customWidth="1"/>
    <col min="15105" max="15351" width="11.42578125" style="14"/>
    <col min="15352" max="15353" width="5.7109375" style="14" customWidth="1"/>
    <col min="15354" max="15354" width="118.140625" style="14" customWidth="1"/>
    <col min="15355" max="15356" width="6.7109375" style="14" customWidth="1"/>
    <col min="15357" max="15360" width="15.7109375" style="14" customWidth="1"/>
    <col min="15361" max="15607" width="11.42578125" style="14"/>
    <col min="15608" max="15609" width="5.7109375" style="14" customWidth="1"/>
    <col min="15610" max="15610" width="118.140625" style="14" customWidth="1"/>
    <col min="15611" max="15612" width="6.7109375" style="14" customWidth="1"/>
    <col min="15613" max="15616" width="15.7109375" style="14" customWidth="1"/>
    <col min="15617" max="15863" width="11.42578125" style="14"/>
    <col min="15864" max="15865" width="5.7109375" style="14" customWidth="1"/>
    <col min="15866" max="15866" width="118.140625" style="14" customWidth="1"/>
    <col min="15867" max="15868" width="6.7109375" style="14" customWidth="1"/>
    <col min="15869" max="15872" width="15.7109375" style="14" customWidth="1"/>
    <col min="15873" max="16119" width="11.42578125" style="14"/>
    <col min="16120" max="16121" width="5.7109375" style="14" customWidth="1"/>
    <col min="16122" max="16122" width="118.140625" style="14" customWidth="1"/>
    <col min="16123" max="16124" width="6.7109375" style="14" customWidth="1"/>
    <col min="16125" max="16128" width="15.7109375" style="14" customWidth="1"/>
    <col min="16129" max="16384" width="11.42578125" style="14"/>
  </cols>
  <sheetData>
    <row r="1" spans="1:22" ht="104.25" customHeight="1" thickBot="1" x14ac:dyDescent="0.3">
      <c r="A1" s="63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33"/>
      <c r="C1" s="633"/>
      <c r="D1" s="633"/>
      <c r="E1" s="633"/>
      <c r="F1" s="633"/>
      <c r="G1" s="633"/>
      <c r="H1" s="633"/>
      <c r="I1" s="634"/>
    </row>
    <row r="2" spans="1:22" ht="5.0999999999999996" customHeight="1" thickBot="1" x14ac:dyDescent="0.3"/>
    <row r="3" spans="1:22" ht="22.9" customHeight="1" thickBot="1" x14ac:dyDescent="0.3">
      <c r="A3" s="635" t="str">
        <f>+INDICE!C20</f>
        <v>C.3.3 Montajes Ampliación ET Las Heras</v>
      </c>
      <c r="B3" s="636"/>
      <c r="C3" s="636"/>
      <c r="D3" s="636"/>
      <c r="E3" s="636"/>
      <c r="F3" s="636"/>
      <c r="G3" s="636"/>
      <c r="H3" s="636"/>
      <c r="I3" s="636"/>
    </row>
    <row r="4" spans="1:22" ht="10.15" customHeight="1" thickBot="1" x14ac:dyDescent="0.3"/>
    <row r="5" spans="1:22" ht="17.45" customHeight="1" x14ac:dyDescent="0.25">
      <c r="A5" s="637" t="s">
        <v>29</v>
      </c>
      <c r="B5" s="640" t="s">
        <v>30</v>
      </c>
      <c r="C5" s="23"/>
      <c r="D5" s="643" t="s">
        <v>31</v>
      </c>
      <c r="E5" s="643" t="s">
        <v>520</v>
      </c>
      <c r="F5" s="646" t="s">
        <v>33</v>
      </c>
      <c r="G5" s="647"/>
      <c r="H5" s="646" t="s">
        <v>34</v>
      </c>
      <c r="I5" s="649"/>
    </row>
    <row r="6" spans="1:22" ht="17.45" customHeight="1" x14ac:dyDescent="0.25">
      <c r="A6" s="879"/>
      <c r="B6" s="641"/>
      <c r="C6" s="24" t="s">
        <v>35</v>
      </c>
      <c r="D6" s="644"/>
      <c r="E6" s="644"/>
      <c r="F6" s="648"/>
      <c r="G6" s="648"/>
      <c r="H6" s="648"/>
      <c r="I6" s="650"/>
    </row>
    <row r="7" spans="1:22" ht="17.45" customHeight="1" thickBot="1" x14ac:dyDescent="0.3">
      <c r="A7" s="880"/>
      <c r="B7" s="642"/>
      <c r="C7" s="25"/>
      <c r="D7" s="645"/>
      <c r="E7" s="645"/>
      <c r="F7" s="26" t="s">
        <v>21</v>
      </c>
      <c r="G7" s="26" t="s">
        <v>22</v>
      </c>
      <c r="H7" s="26" t="s">
        <v>21</v>
      </c>
      <c r="I7" s="27" t="s">
        <v>22</v>
      </c>
      <c r="O7" s="95"/>
    </row>
    <row r="8" spans="1:22" s="68" customFormat="1" ht="15.4" customHeight="1" x14ac:dyDescent="0.25">
      <c r="A8" s="50">
        <v>1</v>
      </c>
      <c r="B8" s="67"/>
      <c r="C8" s="48" t="s">
        <v>200</v>
      </c>
      <c r="D8" s="380"/>
      <c r="E8" s="361"/>
      <c r="F8" s="323"/>
      <c r="G8" s="487"/>
      <c r="H8" s="480">
        <f>SUM(H9:H10)</f>
        <v>0</v>
      </c>
      <c r="I8" s="225">
        <f>SUM(I9:I10)</f>
        <v>0</v>
      </c>
      <c r="J8" s="14"/>
      <c r="K8" s="14"/>
      <c r="L8" s="14"/>
      <c r="M8" s="14"/>
      <c r="N8" s="14"/>
      <c r="O8" s="98"/>
      <c r="R8" s="205"/>
      <c r="S8" s="206"/>
      <c r="T8" s="14"/>
      <c r="U8" s="14"/>
      <c r="V8" s="14"/>
    </row>
    <row r="9" spans="1:22" s="28" customFormat="1" ht="25.5" customHeight="1" x14ac:dyDescent="0.25">
      <c r="A9" s="52"/>
      <c r="B9" s="63" t="s">
        <v>36</v>
      </c>
      <c r="C9" s="55" t="s">
        <v>201</v>
      </c>
      <c r="D9" s="326" t="s">
        <v>37</v>
      </c>
      <c r="E9" s="382">
        <v>1</v>
      </c>
      <c r="F9" s="323"/>
      <c r="G9" s="488"/>
      <c r="H9" s="481">
        <f>E9*F9</f>
        <v>0</v>
      </c>
      <c r="I9" s="223">
        <f>E9*G9</f>
        <v>0</v>
      </c>
      <c r="J9" s="14"/>
      <c r="K9" s="14"/>
      <c r="L9" s="14"/>
      <c r="M9" s="14"/>
      <c r="N9" s="14"/>
      <c r="O9" s="95"/>
      <c r="R9" s="205"/>
      <c r="S9" s="206"/>
      <c r="T9" s="14"/>
      <c r="U9" s="14"/>
      <c r="V9" s="14"/>
    </row>
    <row r="10" spans="1:22" s="28" customFormat="1" ht="15.75" customHeight="1" x14ac:dyDescent="0.25">
      <c r="A10" s="52"/>
      <c r="B10" s="51" t="s">
        <v>131</v>
      </c>
      <c r="C10" s="47" t="s">
        <v>202</v>
      </c>
      <c r="D10" s="326" t="s">
        <v>37</v>
      </c>
      <c r="E10" s="382">
        <v>1</v>
      </c>
      <c r="F10" s="323"/>
      <c r="G10" s="488"/>
      <c r="H10" s="481">
        <f>E10*F10</f>
        <v>0</v>
      </c>
      <c r="I10" s="223">
        <f>E10*G10</f>
        <v>0</v>
      </c>
      <c r="J10" s="14"/>
      <c r="K10" s="14"/>
      <c r="L10" s="14"/>
      <c r="M10" s="14"/>
      <c r="N10" s="14"/>
      <c r="O10" s="95"/>
      <c r="R10" s="205"/>
      <c r="S10" s="206"/>
      <c r="T10" s="14"/>
      <c r="U10" s="14"/>
      <c r="V10" s="14"/>
    </row>
    <row r="11" spans="1:22" s="28" customFormat="1" ht="5.25" customHeight="1" x14ac:dyDescent="0.25">
      <c r="A11" s="52"/>
      <c r="B11" s="51"/>
      <c r="C11" s="47"/>
      <c r="D11" s="326"/>
      <c r="E11" s="382"/>
      <c r="F11" s="323"/>
      <c r="G11" s="488"/>
      <c r="H11" s="481"/>
      <c r="I11" s="223"/>
      <c r="J11" s="14"/>
      <c r="K11" s="14"/>
      <c r="L11" s="14"/>
      <c r="M11" s="14"/>
      <c r="N11" s="14"/>
      <c r="O11" s="95"/>
      <c r="R11" s="205"/>
      <c r="S11" s="206"/>
      <c r="T11" s="14"/>
      <c r="U11" s="14"/>
      <c r="V11" s="14"/>
    </row>
    <row r="12" spans="1:22" s="28" customFormat="1" ht="12" customHeight="1" x14ac:dyDescent="0.25">
      <c r="A12" s="33">
        <v>2</v>
      </c>
      <c r="B12" s="36"/>
      <c r="C12" s="44" t="s">
        <v>203</v>
      </c>
      <c r="D12" s="328"/>
      <c r="E12" s="371"/>
      <c r="F12" s="323"/>
      <c r="G12" s="488"/>
      <c r="H12" s="482">
        <f>+SUM(H13:H13)</f>
        <v>0</v>
      </c>
      <c r="I12" s="221">
        <f>+SUM(I13:I13)</f>
        <v>0</v>
      </c>
      <c r="J12" s="14"/>
      <c r="K12" s="14"/>
      <c r="L12" s="14"/>
      <c r="M12" s="14"/>
      <c r="N12" s="14"/>
      <c r="P12" s="94"/>
      <c r="Q12" s="93"/>
      <c r="R12" s="205"/>
      <c r="S12" s="206"/>
      <c r="T12" s="14"/>
      <c r="U12" s="14"/>
      <c r="V12" s="14"/>
    </row>
    <row r="13" spans="1:22" s="28" customFormat="1" x14ac:dyDescent="0.25">
      <c r="A13" s="33"/>
      <c r="B13" s="32" t="s">
        <v>38</v>
      </c>
      <c r="C13" s="90" t="s">
        <v>671</v>
      </c>
      <c r="D13" s="32" t="s">
        <v>672</v>
      </c>
      <c r="E13" s="561">
        <v>2650</v>
      </c>
      <c r="F13" s="323"/>
      <c r="G13" s="488"/>
      <c r="H13" s="481">
        <f t="shared" ref="H13" si="0">E13*F13</f>
        <v>0</v>
      </c>
      <c r="I13" s="223">
        <f t="shared" ref="I13" si="1">E13*G13</f>
        <v>0</v>
      </c>
      <c r="J13" s="14"/>
      <c r="K13" s="14"/>
      <c r="L13" s="14"/>
      <c r="M13" s="14"/>
      <c r="N13" s="14"/>
      <c r="R13" s="205"/>
      <c r="S13" s="206"/>
      <c r="T13" s="14"/>
      <c r="U13" s="14"/>
      <c r="V13" s="14"/>
    </row>
    <row r="14" spans="1:22" s="28" customFormat="1" ht="5.25" customHeight="1" x14ac:dyDescent="0.25">
      <c r="A14" s="52"/>
      <c r="B14" s="51"/>
      <c r="C14" s="47"/>
      <c r="D14" s="326"/>
      <c r="E14" s="382"/>
      <c r="F14" s="323"/>
      <c r="G14" s="488"/>
      <c r="H14" s="481"/>
      <c r="I14" s="223"/>
      <c r="J14" s="14"/>
      <c r="K14" s="14"/>
      <c r="L14" s="14"/>
      <c r="M14" s="14"/>
      <c r="N14" s="14"/>
      <c r="O14" s="95"/>
      <c r="R14" s="205"/>
      <c r="S14" s="206"/>
      <c r="T14" s="14"/>
      <c r="U14" s="14"/>
      <c r="V14" s="14"/>
    </row>
    <row r="15" spans="1:22" s="68" customFormat="1" ht="15" customHeight="1" x14ac:dyDescent="0.25">
      <c r="A15" s="50">
        <v>3</v>
      </c>
      <c r="B15" s="67"/>
      <c r="C15" s="48" t="s">
        <v>205</v>
      </c>
      <c r="D15" s="380"/>
      <c r="E15" s="361"/>
      <c r="F15" s="323"/>
      <c r="G15" s="488"/>
      <c r="H15" s="480">
        <f>SUM(H16:H24)</f>
        <v>0</v>
      </c>
      <c r="I15" s="225">
        <f>SUM(I16:I24)</f>
        <v>0</v>
      </c>
      <c r="J15" s="14"/>
      <c r="K15" s="14"/>
      <c r="L15" s="14"/>
      <c r="M15" s="14"/>
      <c r="N15" s="14"/>
      <c r="O15" s="28"/>
      <c r="Q15" s="192"/>
      <c r="R15" s="205"/>
      <c r="S15" s="206"/>
      <c r="T15" s="14"/>
      <c r="U15" s="14"/>
      <c r="V15" s="14"/>
    </row>
    <row r="16" spans="1:22" s="28" customFormat="1" x14ac:dyDescent="0.25">
      <c r="A16" s="53"/>
      <c r="B16" s="63" t="s">
        <v>143</v>
      </c>
      <c r="C16" s="87" t="s">
        <v>514</v>
      </c>
      <c r="D16" s="328" t="s">
        <v>40</v>
      </c>
      <c r="E16" s="360">
        <v>2</v>
      </c>
      <c r="F16" s="323"/>
      <c r="G16" s="488"/>
      <c r="H16" s="481">
        <f>E16*F16</f>
        <v>0</v>
      </c>
      <c r="I16" s="223">
        <f>E16*G16</f>
        <v>0</v>
      </c>
      <c r="J16" s="14"/>
      <c r="K16" s="14"/>
      <c r="L16" s="14"/>
      <c r="M16" s="14"/>
      <c r="N16" s="14"/>
      <c r="P16" s="83"/>
      <c r="Q16" s="192"/>
      <c r="R16" s="205"/>
      <c r="S16" s="206"/>
      <c r="T16" s="14"/>
      <c r="U16" s="14"/>
      <c r="V16" s="14"/>
    </row>
    <row r="17" spans="1:22" s="28" customFormat="1" ht="15" customHeight="1" x14ac:dyDescent="0.25">
      <c r="A17" s="53"/>
      <c r="B17" s="63" t="s">
        <v>145</v>
      </c>
      <c r="C17" s="45" t="s">
        <v>366</v>
      </c>
      <c r="D17" s="328" t="s">
        <v>40</v>
      </c>
      <c r="E17" s="360">
        <v>2</v>
      </c>
      <c r="F17" s="323"/>
      <c r="G17" s="488"/>
      <c r="H17" s="481">
        <f t="shared" ref="H17:H24" si="2">E17*F17</f>
        <v>0</v>
      </c>
      <c r="I17" s="223">
        <f t="shared" ref="I17:I24" si="3">E17*G17</f>
        <v>0</v>
      </c>
      <c r="J17" s="14"/>
      <c r="K17" s="14"/>
      <c r="L17" s="14"/>
      <c r="M17" s="14"/>
      <c r="N17" s="14"/>
      <c r="P17" s="83"/>
      <c r="Q17" s="192"/>
      <c r="R17" s="205"/>
      <c r="S17" s="206"/>
      <c r="T17" s="14"/>
      <c r="U17" s="14"/>
      <c r="V17" s="14"/>
    </row>
    <row r="18" spans="1:22" s="28" customFormat="1" ht="15" customHeight="1" x14ac:dyDescent="0.25">
      <c r="A18" s="53"/>
      <c r="B18" s="63" t="s">
        <v>206</v>
      </c>
      <c r="C18" s="45" t="s">
        <v>259</v>
      </c>
      <c r="D18" s="328" t="s">
        <v>40</v>
      </c>
      <c r="E18" s="360">
        <v>4</v>
      </c>
      <c r="F18" s="323"/>
      <c r="G18" s="488"/>
      <c r="H18" s="481">
        <f t="shared" si="2"/>
        <v>0</v>
      </c>
      <c r="I18" s="223">
        <f t="shared" si="3"/>
        <v>0</v>
      </c>
      <c r="J18" s="14"/>
      <c r="K18" s="14"/>
      <c r="L18" s="14"/>
      <c r="M18" s="14"/>
      <c r="N18" s="14"/>
      <c r="P18" s="83"/>
      <c r="Q18" s="96"/>
      <c r="R18" s="205"/>
      <c r="S18" s="206"/>
      <c r="T18" s="14"/>
      <c r="U18" s="14"/>
      <c r="V18" s="14"/>
    </row>
    <row r="19" spans="1:22" s="28" customFormat="1" ht="15" customHeight="1" x14ac:dyDescent="0.25">
      <c r="A19" s="53"/>
      <c r="B19" s="63" t="s">
        <v>207</v>
      </c>
      <c r="C19" s="45" t="s">
        <v>505</v>
      </c>
      <c r="D19" s="328" t="s">
        <v>40</v>
      </c>
      <c r="E19" s="360">
        <v>6</v>
      </c>
      <c r="F19" s="323"/>
      <c r="G19" s="488"/>
      <c r="H19" s="481">
        <f t="shared" si="2"/>
        <v>0</v>
      </c>
      <c r="I19" s="223">
        <f t="shared" si="3"/>
        <v>0</v>
      </c>
      <c r="J19" s="14"/>
      <c r="K19" s="14"/>
      <c r="L19" s="14"/>
      <c r="M19" s="14"/>
      <c r="N19" s="14"/>
      <c r="O19" s="115"/>
      <c r="P19" s="83"/>
      <c r="Q19" s="96"/>
      <c r="R19" s="205"/>
      <c r="S19" s="206"/>
      <c r="T19" s="14"/>
      <c r="U19" s="14"/>
      <c r="V19" s="14"/>
    </row>
    <row r="20" spans="1:22" s="28" customFormat="1" ht="15" customHeight="1" x14ac:dyDescent="0.25">
      <c r="A20" s="53"/>
      <c r="B20" s="63" t="s">
        <v>208</v>
      </c>
      <c r="C20" s="45" t="s">
        <v>61</v>
      </c>
      <c r="D20" s="328" t="s">
        <v>40</v>
      </c>
      <c r="E20" s="360">
        <v>6</v>
      </c>
      <c r="F20" s="323"/>
      <c r="G20" s="488"/>
      <c r="H20" s="481">
        <f t="shared" si="2"/>
        <v>0</v>
      </c>
      <c r="I20" s="223">
        <f t="shared" si="3"/>
        <v>0</v>
      </c>
      <c r="J20" s="14"/>
      <c r="K20" s="14"/>
      <c r="L20" s="14"/>
      <c r="M20" s="14"/>
      <c r="N20" s="14"/>
      <c r="O20" s="115"/>
      <c r="P20" s="83"/>
      <c r="Q20" s="96"/>
      <c r="R20" s="205"/>
      <c r="S20" s="206"/>
      <c r="T20" s="14"/>
      <c r="U20" s="14"/>
      <c r="V20" s="14"/>
    </row>
    <row r="21" spans="1:22" s="28" customFormat="1" ht="15" customHeight="1" x14ac:dyDescent="0.25">
      <c r="A21" s="53"/>
      <c r="B21" s="63" t="s">
        <v>209</v>
      </c>
      <c r="C21" s="45" t="s">
        <v>506</v>
      </c>
      <c r="D21" s="328" t="s">
        <v>40</v>
      </c>
      <c r="E21" s="360">
        <v>6</v>
      </c>
      <c r="F21" s="323"/>
      <c r="G21" s="488"/>
      <c r="H21" s="481">
        <f t="shared" si="2"/>
        <v>0</v>
      </c>
      <c r="I21" s="223">
        <f t="shared" si="3"/>
        <v>0</v>
      </c>
      <c r="J21" s="14"/>
      <c r="K21" s="14"/>
      <c r="L21" s="14"/>
      <c r="M21" s="14"/>
      <c r="N21" s="14"/>
      <c r="O21" s="115"/>
      <c r="P21" s="83"/>
      <c r="Q21" s="96"/>
      <c r="R21" s="205"/>
      <c r="S21" s="206"/>
      <c r="T21" s="14"/>
      <c r="U21" s="14"/>
      <c r="V21" s="14"/>
    </row>
    <row r="22" spans="1:22" s="28" customFormat="1" ht="15" customHeight="1" x14ac:dyDescent="0.25">
      <c r="A22" s="54"/>
      <c r="B22" s="63" t="s">
        <v>211</v>
      </c>
      <c r="C22" s="46" t="s">
        <v>66</v>
      </c>
      <c r="D22" s="326" t="s">
        <v>40</v>
      </c>
      <c r="E22" s="364">
        <v>8</v>
      </c>
      <c r="F22" s="323"/>
      <c r="G22" s="488"/>
      <c r="H22" s="481">
        <f t="shared" si="2"/>
        <v>0</v>
      </c>
      <c r="I22" s="223">
        <f t="shared" si="3"/>
        <v>0</v>
      </c>
      <c r="J22" s="14"/>
      <c r="K22" s="14"/>
      <c r="L22" s="14"/>
      <c r="M22" s="14"/>
      <c r="N22" s="14"/>
      <c r="O22" s="115"/>
      <c r="P22" s="83"/>
      <c r="Q22" s="96"/>
      <c r="R22" s="205"/>
      <c r="S22" s="206"/>
      <c r="T22" s="14"/>
      <c r="U22" s="14"/>
      <c r="V22" s="14"/>
    </row>
    <row r="23" spans="1:22" s="28" customFormat="1" ht="15" customHeight="1" x14ac:dyDescent="0.25">
      <c r="A23" s="54"/>
      <c r="B23" s="63" t="s">
        <v>213</v>
      </c>
      <c r="C23" s="45" t="s">
        <v>515</v>
      </c>
      <c r="D23" s="326" t="s">
        <v>40</v>
      </c>
      <c r="E23" s="364">
        <v>8</v>
      </c>
      <c r="F23" s="323"/>
      <c r="G23" s="488"/>
      <c r="H23" s="481">
        <f t="shared" ref="H23" si="4">E23*F23</f>
        <v>0</v>
      </c>
      <c r="I23" s="223">
        <f t="shared" ref="I23" si="5">E23*G23</f>
        <v>0</v>
      </c>
      <c r="J23" s="14"/>
      <c r="K23" s="14"/>
      <c r="L23" s="14"/>
      <c r="M23" s="14"/>
      <c r="N23" s="14"/>
      <c r="O23" s="115"/>
      <c r="P23" s="83"/>
      <c r="Q23" s="96"/>
      <c r="R23" s="205"/>
      <c r="S23" s="206"/>
      <c r="T23" s="14"/>
      <c r="U23" s="14"/>
      <c r="V23" s="14"/>
    </row>
    <row r="24" spans="1:22" s="28" customFormat="1" ht="15" customHeight="1" x14ac:dyDescent="0.25">
      <c r="A24" s="54"/>
      <c r="B24" s="63" t="s">
        <v>214</v>
      </c>
      <c r="C24" s="45" t="s">
        <v>669</v>
      </c>
      <c r="D24" s="326" t="s">
        <v>40</v>
      </c>
      <c r="E24" s="364">
        <v>8</v>
      </c>
      <c r="F24" s="323"/>
      <c r="G24" s="488"/>
      <c r="H24" s="481">
        <f t="shared" si="2"/>
        <v>0</v>
      </c>
      <c r="I24" s="223">
        <f t="shared" si="3"/>
        <v>0</v>
      </c>
      <c r="J24" s="14"/>
      <c r="K24" s="14"/>
      <c r="L24" s="14"/>
      <c r="M24" s="14"/>
      <c r="N24" s="14"/>
      <c r="O24" s="115"/>
      <c r="P24" s="83"/>
      <c r="Q24" s="96"/>
      <c r="R24" s="205"/>
      <c r="S24" s="206"/>
      <c r="T24" s="14"/>
      <c r="U24" s="14"/>
      <c r="V24" s="14"/>
    </row>
    <row r="25" spans="1:22" s="28" customFormat="1" ht="5.25" customHeight="1" x14ac:dyDescent="0.25">
      <c r="A25" s="52"/>
      <c r="B25" s="51"/>
      <c r="C25" s="47"/>
      <c r="D25" s="326"/>
      <c r="E25" s="382"/>
      <c r="F25" s="323"/>
      <c r="G25" s="488"/>
      <c r="H25" s="481"/>
      <c r="I25" s="223"/>
      <c r="J25" s="14"/>
      <c r="K25" s="14"/>
      <c r="L25" s="14"/>
      <c r="M25" s="14"/>
      <c r="N25" s="14"/>
      <c r="O25" s="95"/>
      <c r="R25" s="205"/>
      <c r="S25" s="206"/>
      <c r="T25" s="14"/>
      <c r="U25" s="14"/>
      <c r="V25" s="14"/>
    </row>
    <row r="26" spans="1:22" s="28" customFormat="1" ht="15.75" customHeight="1" x14ac:dyDescent="0.25">
      <c r="A26" s="50">
        <v>4</v>
      </c>
      <c r="B26" s="70"/>
      <c r="C26" s="48" t="s">
        <v>220</v>
      </c>
      <c r="D26" s="489"/>
      <c r="E26" s="363"/>
      <c r="F26" s="323"/>
      <c r="G26" s="488"/>
      <c r="H26" s="483">
        <f>SUM(H27:H32)</f>
        <v>0</v>
      </c>
      <c r="I26" s="255">
        <f>SUM(I27:I32)</f>
        <v>0</v>
      </c>
      <c r="J26" s="14"/>
      <c r="K26" s="14"/>
      <c r="L26" s="14"/>
      <c r="M26" s="14"/>
      <c r="N26" s="14"/>
      <c r="O26" s="99"/>
      <c r="R26" s="205"/>
      <c r="S26" s="206"/>
      <c r="T26" s="14"/>
      <c r="U26" s="14"/>
      <c r="V26" s="14"/>
    </row>
    <row r="27" spans="1:22" s="28" customFormat="1" ht="15" customHeight="1" x14ac:dyDescent="0.25">
      <c r="A27" s="33"/>
      <c r="B27" s="89" t="s">
        <v>67</v>
      </c>
      <c r="C27" s="201" t="s">
        <v>534</v>
      </c>
      <c r="D27" s="328" t="s">
        <v>37</v>
      </c>
      <c r="E27" s="490">
        <v>1</v>
      </c>
      <c r="F27" s="323"/>
      <c r="G27" s="488"/>
      <c r="H27" s="481">
        <f t="shared" ref="H27:H32" si="6">E27*F27</f>
        <v>0</v>
      </c>
      <c r="I27" s="223">
        <f t="shared" ref="I27:I32" si="7">E27*G27</f>
        <v>0</v>
      </c>
      <c r="J27" s="14"/>
      <c r="K27" s="14"/>
      <c r="L27" s="14"/>
      <c r="M27" s="14"/>
      <c r="N27" s="14"/>
      <c r="O27" s="99"/>
      <c r="R27" s="205"/>
      <c r="S27" s="206"/>
      <c r="T27" s="14"/>
      <c r="U27" s="14"/>
      <c r="V27" s="14"/>
    </row>
    <row r="28" spans="1:22" s="28" customFormat="1" ht="15" customHeight="1" x14ac:dyDescent="0.25">
      <c r="A28" s="33"/>
      <c r="B28" s="89" t="s">
        <v>68</v>
      </c>
      <c r="C28" s="201" t="s">
        <v>530</v>
      </c>
      <c r="D28" s="328" t="s">
        <v>37</v>
      </c>
      <c r="E28" s="490">
        <v>1</v>
      </c>
      <c r="F28" s="323"/>
      <c r="G28" s="488"/>
      <c r="H28" s="481">
        <f t="shared" si="6"/>
        <v>0</v>
      </c>
      <c r="I28" s="223">
        <f t="shared" si="7"/>
        <v>0</v>
      </c>
      <c r="J28" s="14"/>
      <c r="K28" s="14"/>
      <c r="L28" s="14"/>
      <c r="M28" s="14"/>
      <c r="N28" s="14"/>
      <c r="O28" s="99"/>
      <c r="R28" s="205"/>
      <c r="S28" s="206"/>
      <c r="T28" s="14"/>
      <c r="U28" s="14"/>
      <c r="V28" s="14"/>
    </row>
    <row r="29" spans="1:22" s="28" customFormat="1" ht="15" customHeight="1" x14ac:dyDescent="0.25">
      <c r="A29" s="33"/>
      <c r="B29" s="89" t="s">
        <v>69</v>
      </c>
      <c r="C29" s="201" t="s">
        <v>531</v>
      </c>
      <c r="D29" s="328" t="s">
        <v>37</v>
      </c>
      <c r="E29" s="490">
        <v>1</v>
      </c>
      <c r="F29" s="323"/>
      <c r="G29" s="488"/>
      <c r="H29" s="481">
        <f t="shared" si="6"/>
        <v>0</v>
      </c>
      <c r="I29" s="223">
        <f t="shared" si="7"/>
        <v>0</v>
      </c>
      <c r="J29" s="14"/>
      <c r="K29" s="14"/>
      <c r="L29" s="14"/>
      <c r="M29" s="14"/>
      <c r="N29" s="14"/>
      <c r="O29" s="99"/>
      <c r="R29" s="205"/>
      <c r="S29" s="206"/>
      <c r="T29" s="14"/>
      <c r="U29" s="14"/>
      <c r="V29" s="14"/>
    </row>
    <row r="30" spans="1:22" s="28" customFormat="1" ht="15" customHeight="1" x14ac:dyDescent="0.25">
      <c r="A30" s="33"/>
      <c r="B30" s="89" t="s">
        <v>70</v>
      </c>
      <c r="C30" s="201" t="s">
        <v>532</v>
      </c>
      <c r="D30" s="328" t="s">
        <v>37</v>
      </c>
      <c r="E30" s="490">
        <v>1</v>
      </c>
      <c r="F30" s="323"/>
      <c r="G30" s="488"/>
      <c r="H30" s="481">
        <f t="shared" si="6"/>
        <v>0</v>
      </c>
      <c r="I30" s="223">
        <f t="shared" si="7"/>
        <v>0</v>
      </c>
      <c r="J30" s="14"/>
      <c r="K30" s="14"/>
      <c r="L30" s="14"/>
      <c r="M30" s="14"/>
      <c r="N30" s="14"/>
      <c r="O30" s="99"/>
      <c r="R30" s="205"/>
      <c r="S30" s="206"/>
      <c r="T30" s="14"/>
      <c r="U30" s="14"/>
      <c r="V30" s="14"/>
    </row>
    <row r="31" spans="1:22" s="28" customFormat="1" ht="15" customHeight="1" x14ac:dyDescent="0.25">
      <c r="A31" s="33"/>
      <c r="B31" s="89" t="s">
        <v>71</v>
      </c>
      <c r="C31" s="201" t="s">
        <v>533</v>
      </c>
      <c r="D31" s="328" t="s">
        <v>37</v>
      </c>
      <c r="E31" s="490">
        <v>1</v>
      </c>
      <c r="F31" s="323"/>
      <c r="G31" s="488"/>
      <c r="H31" s="481">
        <f t="shared" si="6"/>
        <v>0</v>
      </c>
      <c r="I31" s="223">
        <f t="shared" si="7"/>
        <v>0</v>
      </c>
      <c r="J31" s="14"/>
      <c r="K31" s="14"/>
      <c r="L31" s="14"/>
      <c r="M31" s="14"/>
      <c r="N31" s="14"/>
      <c r="O31" s="99"/>
      <c r="R31" s="205"/>
      <c r="S31" s="206"/>
      <c r="T31" s="14"/>
      <c r="U31" s="14"/>
      <c r="V31" s="14"/>
    </row>
    <row r="32" spans="1:22" s="28" customFormat="1" ht="15" customHeight="1" x14ac:dyDescent="0.25">
      <c r="A32" s="33"/>
      <c r="B32" s="89" t="s">
        <v>72</v>
      </c>
      <c r="C32" s="201" t="s">
        <v>535</v>
      </c>
      <c r="D32" s="328" t="s">
        <v>37</v>
      </c>
      <c r="E32" s="490">
        <v>1</v>
      </c>
      <c r="F32" s="323"/>
      <c r="G32" s="488"/>
      <c r="H32" s="481">
        <f t="shared" si="6"/>
        <v>0</v>
      </c>
      <c r="I32" s="223">
        <f t="shared" si="7"/>
        <v>0</v>
      </c>
      <c r="J32" s="14"/>
      <c r="K32" s="14"/>
      <c r="L32" s="14"/>
      <c r="M32" s="14"/>
      <c r="N32" s="14"/>
      <c r="O32" s="99"/>
      <c r="R32" s="205"/>
      <c r="S32" s="206"/>
      <c r="T32" s="14"/>
      <c r="U32" s="14"/>
      <c r="V32" s="14"/>
    </row>
    <row r="33" spans="1:22" s="28" customFormat="1" ht="5.25" customHeight="1" x14ac:dyDescent="0.25">
      <c r="A33" s="52"/>
      <c r="B33" s="51"/>
      <c r="C33" s="47"/>
      <c r="D33" s="326"/>
      <c r="E33" s="382"/>
      <c r="F33" s="323"/>
      <c r="G33" s="488"/>
      <c r="H33" s="481"/>
      <c r="I33" s="223"/>
      <c r="J33" s="14"/>
      <c r="K33" s="14"/>
      <c r="L33" s="14"/>
      <c r="M33" s="14"/>
      <c r="N33" s="14"/>
      <c r="O33" s="95"/>
      <c r="R33" s="205"/>
      <c r="S33" s="206"/>
      <c r="T33" s="14"/>
      <c r="U33" s="14"/>
      <c r="V33" s="14"/>
    </row>
    <row r="34" spans="1:22" s="28" customFormat="1" ht="12" customHeight="1" x14ac:dyDescent="0.25">
      <c r="A34" s="50">
        <v>5</v>
      </c>
      <c r="B34" s="67"/>
      <c r="C34" s="48" t="s">
        <v>522</v>
      </c>
      <c r="D34" s="380"/>
      <c r="E34" s="361"/>
      <c r="F34" s="323"/>
      <c r="G34" s="488"/>
      <c r="H34" s="480">
        <f>+SUM(H35:H40)</f>
        <v>0</v>
      </c>
      <c r="I34" s="255">
        <f>+SUM(I35:I40)</f>
        <v>0</v>
      </c>
      <c r="J34" s="14"/>
      <c r="K34" s="14"/>
      <c r="L34" s="14"/>
      <c r="M34" s="14"/>
      <c r="N34" s="14"/>
      <c r="R34" s="205"/>
      <c r="S34" s="206"/>
      <c r="T34" s="14"/>
      <c r="U34" s="14"/>
      <c r="V34" s="14"/>
    </row>
    <row r="35" spans="1:22" s="28" customFormat="1" ht="15" customHeight="1" x14ac:dyDescent="0.25">
      <c r="A35" s="33"/>
      <c r="B35" s="89" t="s">
        <v>81</v>
      </c>
      <c r="C35" s="46" t="s">
        <v>527</v>
      </c>
      <c r="D35" s="328" t="s">
        <v>622</v>
      </c>
      <c r="E35" s="364">
        <v>800</v>
      </c>
      <c r="F35" s="323"/>
      <c r="G35" s="488"/>
      <c r="H35" s="481">
        <f t="shared" ref="H35:H40" si="8">E35*F35</f>
        <v>0</v>
      </c>
      <c r="I35" s="223">
        <f t="shared" ref="I35:I40" si="9">E35*G35</f>
        <v>0</v>
      </c>
      <c r="J35" s="14"/>
      <c r="K35" s="14"/>
      <c r="L35" s="14"/>
      <c r="M35" s="14"/>
      <c r="N35" s="14"/>
      <c r="O35" s="99"/>
      <c r="R35" s="205"/>
      <c r="S35" s="206"/>
      <c r="T35" s="14"/>
      <c r="U35" s="14"/>
      <c r="V35" s="14"/>
    </row>
    <row r="36" spans="1:22" s="28" customFormat="1" ht="15" customHeight="1" x14ac:dyDescent="0.25">
      <c r="A36" s="33"/>
      <c r="B36" s="89" t="s">
        <v>83</v>
      </c>
      <c r="C36" s="46" t="s">
        <v>526</v>
      </c>
      <c r="D36" s="328" t="s">
        <v>622</v>
      </c>
      <c r="E36" s="364">
        <v>800</v>
      </c>
      <c r="F36" s="323"/>
      <c r="G36" s="488"/>
      <c r="H36" s="481">
        <f t="shared" si="8"/>
        <v>0</v>
      </c>
      <c r="I36" s="223">
        <f t="shared" si="9"/>
        <v>0</v>
      </c>
      <c r="J36" s="14"/>
      <c r="K36" s="14"/>
      <c r="L36" s="14"/>
      <c r="M36" s="14"/>
      <c r="N36" s="14"/>
      <c r="O36" s="99"/>
      <c r="R36" s="205"/>
      <c r="S36" s="206"/>
      <c r="T36" s="14"/>
      <c r="U36" s="14"/>
      <c r="V36" s="14"/>
    </row>
    <row r="37" spans="1:22" s="28" customFormat="1" ht="15" customHeight="1" x14ac:dyDescent="0.25">
      <c r="A37" s="33"/>
      <c r="B37" s="89" t="s">
        <v>85</v>
      </c>
      <c r="C37" s="46" t="s">
        <v>525</v>
      </c>
      <c r="D37" s="328" t="s">
        <v>622</v>
      </c>
      <c r="E37" s="364">
        <v>800</v>
      </c>
      <c r="F37" s="323"/>
      <c r="G37" s="488"/>
      <c r="H37" s="481">
        <f t="shared" si="8"/>
        <v>0</v>
      </c>
      <c r="I37" s="223">
        <f t="shared" si="9"/>
        <v>0</v>
      </c>
      <c r="J37" s="14"/>
      <c r="K37" s="14"/>
      <c r="L37" s="14"/>
      <c r="M37" s="14"/>
      <c r="N37" s="14"/>
      <c r="O37" s="99"/>
      <c r="R37" s="205"/>
      <c r="S37" s="206"/>
      <c r="T37" s="14"/>
      <c r="U37" s="14"/>
      <c r="V37" s="14"/>
    </row>
    <row r="38" spans="1:22" s="28" customFormat="1" ht="15" customHeight="1" x14ac:dyDescent="0.25">
      <c r="A38" s="33"/>
      <c r="B38" s="89" t="s">
        <v>87</v>
      </c>
      <c r="C38" s="201" t="s">
        <v>528</v>
      </c>
      <c r="D38" s="328" t="s">
        <v>622</v>
      </c>
      <c r="E38" s="364">
        <v>800</v>
      </c>
      <c r="F38" s="323"/>
      <c r="G38" s="488"/>
      <c r="H38" s="481">
        <f t="shared" si="8"/>
        <v>0</v>
      </c>
      <c r="I38" s="223">
        <f t="shared" si="9"/>
        <v>0</v>
      </c>
      <c r="J38" s="14"/>
      <c r="K38" s="14"/>
      <c r="L38" s="14"/>
      <c r="M38" s="14"/>
      <c r="N38" s="14"/>
      <c r="O38" s="99"/>
      <c r="R38" s="205"/>
      <c r="S38" s="206"/>
      <c r="T38" s="14"/>
      <c r="U38" s="14"/>
      <c r="V38" s="14"/>
    </row>
    <row r="39" spans="1:22" s="28" customFormat="1" ht="15" customHeight="1" x14ac:dyDescent="0.25">
      <c r="A39" s="33"/>
      <c r="B39" s="89" t="s">
        <v>89</v>
      </c>
      <c r="C39" s="201" t="s">
        <v>529</v>
      </c>
      <c r="D39" s="328" t="s">
        <v>622</v>
      </c>
      <c r="E39" s="364">
        <v>800</v>
      </c>
      <c r="F39" s="323"/>
      <c r="G39" s="488"/>
      <c r="H39" s="481">
        <f t="shared" si="8"/>
        <v>0</v>
      </c>
      <c r="I39" s="223">
        <f t="shared" si="9"/>
        <v>0</v>
      </c>
      <c r="J39" s="14"/>
      <c r="K39" s="14"/>
      <c r="L39" s="14"/>
      <c r="M39" s="14"/>
      <c r="N39" s="14"/>
      <c r="O39" s="99"/>
      <c r="R39" s="205"/>
      <c r="S39" s="206"/>
      <c r="T39" s="14"/>
      <c r="U39" s="14"/>
      <c r="V39" s="14"/>
    </row>
    <row r="40" spans="1:22" s="2" customFormat="1" ht="15" customHeight="1" x14ac:dyDescent="0.2">
      <c r="A40" s="33"/>
      <c r="B40" s="89" t="s">
        <v>91</v>
      </c>
      <c r="C40" s="46" t="s">
        <v>524</v>
      </c>
      <c r="D40" s="326" t="s">
        <v>40</v>
      </c>
      <c r="E40" s="364">
        <v>16</v>
      </c>
      <c r="F40" s="323"/>
      <c r="G40" s="488"/>
      <c r="H40" s="481">
        <f t="shared" si="8"/>
        <v>0</v>
      </c>
      <c r="I40" s="223">
        <f t="shared" si="9"/>
        <v>0</v>
      </c>
      <c r="J40" s="14"/>
      <c r="K40" s="14"/>
      <c r="L40" s="14"/>
      <c r="M40" s="14"/>
      <c r="N40" s="14"/>
      <c r="O40" s="99"/>
      <c r="R40" s="205"/>
      <c r="S40" s="206"/>
      <c r="T40" s="14"/>
      <c r="U40" s="14"/>
      <c r="V40" s="14"/>
    </row>
    <row r="41" spans="1:22" s="28" customFormat="1" ht="5.25" customHeight="1" x14ac:dyDescent="0.25">
      <c r="A41" s="52"/>
      <c r="B41" s="51"/>
      <c r="C41" s="47"/>
      <c r="D41" s="326"/>
      <c r="E41" s="382"/>
      <c r="F41" s="323"/>
      <c r="G41" s="488"/>
      <c r="H41" s="481"/>
      <c r="I41" s="223"/>
      <c r="J41" s="14"/>
      <c r="K41" s="14"/>
      <c r="L41" s="14"/>
      <c r="M41" s="14"/>
      <c r="N41" s="14"/>
      <c r="O41" s="95"/>
      <c r="R41" s="205"/>
      <c r="S41" s="206"/>
      <c r="T41" s="14"/>
      <c r="U41" s="14"/>
      <c r="V41" s="14"/>
    </row>
    <row r="42" spans="1:22" s="28" customFormat="1" ht="14.25" customHeight="1" x14ac:dyDescent="0.25">
      <c r="A42" s="50">
        <v>6</v>
      </c>
      <c r="B42" s="67"/>
      <c r="C42" s="48" t="s">
        <v>254</v>
      </c>
      <c r="D42" s="380"/>
      <c r="E42" s="361"/>
      <c r="F42" s="323"/>
      <c r="G42" s="488"/>
      <c r="H42" s="480">
        <f>+SUM(H43:H45)</f>
        <v>0</v>
      </c>
      <c r="I42" s="255">
        <f>+SUM(I43:I45)</f>
        <v>0</v>
      </c>
      <c r="J42" s="14"/>
      <c r="K42" s="14"/>
      <c r="L42" s="14"/>
      <c r="M42" s="14"/>
      <c r="N42" s="14"/>
      <c r="R42" s="205"/>
      <c r="S42" s="206"/>
      <c r="T42" s="14"/>
      <c r="U42" s="14"/>
      <c r="V42" s="14"/>
    </row>
    <row r="43" spans="1:22" s="28" customFormat="1" ht="15" customHeight="1" x14ac:dyDescent="0.25">
      <c r="A43" s="33"/>
      <c r="B43" s="89" t="s">
        <v>266</v>
      </c>
      <c r="C43" s="46" t="s">
        <v>255</v>
      </c>
      <c r="D43" s="328" t="s">
        <v>37</v>
      </c>
      <c r="E43" s="284">
        <v>1</v>
      </c>
      <c r="F43" s="323"/>
      <c r="G43" s="488"/>
      <c r="H43" s="481">
        <f t="shared" ref="H43:H45" si="10">E43*F43</f>
        <v>0</v>
      </c>
      <c r="I43" s="223">
        <f t="shared" ref="I43:I45" si="11">E43*G43</f>
        <v>0</v>
      </c>
      <c r="J43" s="14"/>
      <c r="K43" s="14"/>
      <c r="L43" s="14"/>
      <c r="M43" s="14"/>
      <c r="N43" s="14"/>
      <c r="O43" s="99"/>
      <c r="R43" s="205"/>
      <c r="S43" s="206"/>
      <c r="T43" s="14"/>
      <c r="U43" s="14"/>
      <c r="V43" s="14"/>
    </row>
    <row r="44" spans="1:22" s="28" customFormat="1" ht="15" customHeight="1" x14ac:dyDescent="0.25">
      <c r="A44" s="33"/>
      <c r="B44" s="89" t="s">
        <v>286</v>
      </c>
      <c r="C44" s="46" t="s">
        <v>256</v>
      </c>
      <c r="D44" s="328" t="s">
        <v>37</v>
      </c>
      <c r="E44" s="284">
        <v>1</v>
      </c>
      <c r="F44" s="323"/>
      <c r="G44" s="488"/>
      <c r="H44" s="481">
        <f t="shared" si="10"/>
        <v>0</v>
      </c>
      <c r="I44" s="223">
        <f t="shared" si="11"/>
        <v>0</v>
      </c>
      <c r="J44" s="14"/>
      <c r="K44" s="14"/>
      <c r="L44" s="14"/>
      <c r="M44" s="14"/>
      <c r="N44" s="14"/>
      <c r="O44" s="99"/>
      <c r="R44" s="205"/>
      <c r="S44" s="206"/>
      <c r="T44" s="14"/>
      <c r="U44" s="14"/>
      <c r="V44" s="14"/>
    </row>
    <row r="45" spans="1:22" s="2" customFormat="1" ht="15" customHeight="1" x14ac:dyDescent="0.2">
      <c r="A45" s="33"/>
      <c r="B45" s="89" t="s">
        <v>267</v>
      </c>
      <c r="C45" s="46" t="s">
        <v>257</v>
      </c>
      <c r="D45" s="328" t="s">
        <v>37</v>
      </c>
      <c r="E45" s="284">
        <v>1</v>
      </c>
      <c r="F45" s="323"/>
      <c r="G45" s="488"/>
      <c r="H45" s="481">
        <f t="shared" si="10"/>
        <v>0</v>
      </c>
      <c r="I45" s="223">
        <f t="shared" si="11"/>
        <v>0</v>
      </c>
      <c r="J45" s="14"/>
      <c r="K45" s="14"/>
      <c r="L45" s="14"/>
      <c r="M45" s="14"/>
      <c r="N45" s="14"/>
      <c r="O45" s="99"/>
      <c r="R45" s="205"/>
      <c r="S45" s="206"/>
      <c r="T45" s="14"/>
      <c r="U45" s="14"/>
      <c r="V45" s="14"/>
    </row>
    <row r="46" spans="1:22" s="28" customFormat="1" ht="5.25" customHeight="1" x14ac:dyDescent="0.25">
      <c r="A46" s="52"/>
      <c r="B46" s="51"/>
      <c r="C46" s="47"/>
      <c r="D46" s="326"/>
      <c r="E46" s="382"/>
      <c r="F46" s="323"/>
      <c r="G46" s="488"/>
      <c r="H46" s="481"/>
      <c r="I46" s="223"/>
      <c r="J46" s="14"/>
      <c r="K46" s="14"/>
      <c r="L46" s="14"/>
      <c r="M46" s="14"/>
      <c r="N46" s="14"/>
      <c r="O46" s="95"/>
      <c r="R46" s="205"/>
      <c r="S46" s="206"/>
      <c r="T46" s="14"/>
      <c r="U46" s="14"/>
      <c r="V46" s="14"/>
    </row>
    <row r="47" spans="1:22" s="2" customFormat="1" ht="10.5" customHeight="1" x14ac:dyDescent="0.2">
      <c r="A47" s="50">
        <v>7</v>
      </c>
      <c r="B47" s="51"/>
      <c r="C47" s="48" t="s">
        <v>258</v>
      </c>
      <c r="D47" s="380" t="s">
        <v>37</v>
      </c>
      <c r="E47" s="361">
        <v>1</v>
      </c>
      <c r="F47" s="323"/>
      <c r="G47" s="488"/>
      <c r="H47" s="480">
        <f>E47*F47</f>
        <v>0</v>
      </c>
      <c r="I47" s="225">
        <f>E47*G47</f>
        <v>0</v>
      </c>
      <c r="J47" s="14"/>
      <c r="K47" s="14"/>
      <c r="L47" s="14"/>
      <c r="M47" s="14"/>
      <c r="N47" s="14"/>
      <c r="O47" s="99"/>
      <c r="R47" s="205"/>
      <c r="S47" s="206"/>
      <c r="T47" s="14"/>
      <c r="U47" s="14"/>
      <c r="V47" s="14"/>
    </row>
    <row r="48" spans="1:22" s="28" customFormat="1" ht="5.25" customHeight="1" x14ac:dyDescent="0.25">
      <c r="A48" s="52"/>
      <c r="B48" s="51"/>
      <c r="C48" s="47"/>
      <c r="D48" s="326"/>
      <c r="E48" s="382"/>
      <c r="F48" s="323"/>
      <c r="G48" s="488"/>
      <c r="H48" s="481"/>
      <c r="I48" s="223"/>
      <c r="J48" s="14"/>
      <c r="K48" s="14"/>
      <c r="L48" s="14"/>
      <c r="M48" s="14"/>
      <c r="N48" s="14"/>
      <c r="O48" s="95"/>
      <c r="R48" s="205"/>
      <c r="S48" s="206"/>
      <c r="T48" s="14"/>
      <c r="U48" s="14"/>
      <c r="V48" s="14"/>
    </row>
    <row r="49" spans="1:22" s="2" customFormat="1" ht="15" customHeight="1" x14ac:dyDescent="0.2">
      <c r="A49" s="33"/>
      <c r="B49" s="463"/>
      <c r="C49" s="492"/>
      <c r="D49" s="326"/>
      <c r="E49" s="491"/>
      <c r="F49" s="323"/>
      <c r="G49" s="488"/>
      <c r="H49" s="481">
        <f t="shared" ref="H49:H58" si="12">E49*F49</f>
        <v>0</v>
      </c>
      <c r="I49" s="223">
        <f t="shared" ref="I49:I58" si="13">E49*G49</f>
        <v>0</v>
      </c>
      <c r="J49" s="14"/>
      <c r="K49" s="14"/>
      <c r="L49" s="14"/>
      <c r="M49" s="14"/>
      <c r="N49" s="14"/>
      <c r="O49" s="99"/>
      <c r="R49" s="205"/>
      <c r="S49" s="206"/>
      <c r="T49" s="14"/>
      <c r="U49" s="14"/>
      <c r="V49" s="14"/>
    </row>
    <row r="50" spans="1:22" s="2" customFormat="1" ht="15" customHeight="1" x14ac:dyDescent="0.2">
      <c r="A50" s="33"/>
      <c r="B50" s="463"/>
      <c r="C50" s="492"/>
      <c r="D50" s="326"/>
      <c r="E50" s="491"/>
      <c r="F50" s="323"/>
      <c r="G50" s="488"/>
      <c r="H50" s="481">
        <f t="shared" si="12"/>
        <v>0</v>
      </c>
      <c r="I50" s="223">
        <f t="shared" si="13"/>
        <v>0</v>
      </c>
      <c r="J50" s="14"/>
      <c r="K50" s="14"/>
      <c r="L50" s="14"/>
      <c r="M50" s="14"/>
      <c r="N50" s="14"/>
      <c r="O50" s="99"/>
      <c r="R50" s="205"/>
      <c r="S50" s="206"/>
      <c r="T50" s="14"/>
      <c r="U50" s="14"/>
      <c r="V50" s="14"/>
    </row>
    <row r="51" spans="1:22" s="2" customFormat="1" ht="15" customHeight="1" x14ac:dyDescent="0.2">
      <c r="A51" s="33"/>
      <c r="B51" s="463"/>
      <c r="C51" s="492"/>
      <c r="D51" s="326"/>
      <c r="E51" s="491"/>
      <c r="F51" s="323"/>
      <c r="G51" s="488"/>
      <c r="H51" s="481">
        <f t="shared" si="12"/>
        <v>0</v>
      </c>
      <c r="I51" s="223">
        <f t="shared" si="13"/>
        <v>0</v>
      </c>
      <c r="J51" s="14"/>
      <c r="K51" s="14"/>
      <c r="L51" s="14"/>
      <c r="M51" s="14"/>
      <c r="N51" s="14"/>
      <c r="O51" s="99"/>
      <c r="R51" s="205"/>
      <c r="S51" s="206"/>
      <c r="T51" s="14"/>
      <c r="U51" s="14"/>
      <c r="V51" s="14"/>
    </row>
    <row r="52" spans="1:22" s="2" customFormat="1" ht="15" customHeight="1" x14ac:dyDescent="0.2">
      <c r="A52" s="33"/>
      <c r="B52" s="463"/>
      <c r="C52" s="492"/>
      <c r="D52" s="326"/>
      <c r="E52" s="491"/>
      <c r="F52" s="323"/>
      <c r="G52" s="488"/>
      <c r="H52" s="481">
        <f t="shared" si="12"/>
        <v>0</v>
      </c>
      <c r="I52" s="223">
        <f t="shared" si="13"/>
        <v>0</v>
      </c>
      <c r="J52" s="14"/>
      <c r="K52" s="14"/>
      <c r="L52" s="14"/>
      <c r="M52" s="14"/>
      <c r="N52" s="14"/>
      <c r="O52" s="99"/>
      <c r="R52" s="205"/>
      <c r="S52" s="206"/>
      <c r="T52" s="14"/>
      <c r="U52" s="14"/>
      <c r="V52" s="14"/>
    </row>
    <row r="53" spans="1:22" s="2" customFormat="1" ht="15" customHeight="1" x14ac:dyDescent="0.2">
      <c r="A53" s="33"/>
      <c r="B53" s="463"/>
      <c r="C53" s="492"/>
      <c r="D53" s="326"/>
      <c r="E53" s="491"/>
      <c r="F53" s="323"/>
      <c r="G53" s="488"/>
      <c r="H53" s="481">
        <f t="shared" si="12"/>
        <v>0</v>
      </c>
      <c r="I53" s="223">
        <f t="shared" si="13"/>
        <v>0</v>
      </c>
      <c r="J53" s="14"/>
      <c r="K53" s="14"/>
      <c r="L53" s="14"/>
      <c r="M53" s="14"/>
      <c r="N53" s="14"/>
      <c r="O53" s="99"/>
      <c r="R53" s="205"/>
      <c r="S53" s="206"/>
      <c r="T53" s="14"/>
      <c r="U53" s="14"/>
      <c r="V53" s="14"/>
    </row>
    <row r="54" spans="1:22" s="2" customFormat="1" ht="15" customHeight="1" x14ac:dyDescent="0.2">
      <c r="A54" s="33"/>
      <c r="B54" s="463"/>
      <c r="C54" s="492"/>
      <c r="D54" s="326"/>
      <c r="E54" s="491"/>
      <c r="F54" s="323"/>
      <c r="G54" s="488"/>
      <c r="H54" s="481">
        <f t="shared" si="12"/>
        <v>0</v>
      </c>
      <c r="I54" s="223">
        <f t="shared" si="13"/>
        <v>0</v>
      </c>
      <c r="J54" s="14"/>
      <c r="K54" s="14"/>
      <c r="L54" s="14"/>
      <c r="M54" s="14"/>
      <c r="N54" s="14"/>
      <c r="O54" s="99"/>
      <c r="R54" s="205"/>
      <c r="S54" s="206"/>
      <c r="T54" s="14"/>
      <c r="U54" s="14"/>
      <c r="V54" s="14"/>
    </row>
    <row r="55" spans="1:22" s="2" customFormat="1" ht="15" customHeight="1" x14ac:dyDescent="0.2">
      <c r="A55" s="33"/>
      <c r="B55" s="463"/>
      <c r="C55" s="492"/>
      <c r="D55" s="326"/>
      <c r="E55" s="491"/>
      <c r="F55" s="323"/>
      <c r="G55" s="488"/>
      <c r="H55" s="481">
        <f t="shared" si="12"/>
        <v>0</v>
      </c>
      <c r="I55" s="223">
        <f t="shared" si="13"/>
        <v>0</v>
      </c>
      <c r="J55" s="14"/>
      <c r="K55" s="14"/>
      <c r="L55" s="14"/>
      <c r="M55" s="14"/>
      <c r="N55" s="14"/>
      <c r="O55" s="99"/>
      <c r="R55" s="205"/>
      <c r="S55" s="206"/>
      <c r="T55" s="14"/>
      <c r="U55" s="14"/>
      <c r="V55" s="14"/>
    </row>
    <row r="56" spans="1:22" s="2" customFormat="1" ht="15" customHeight="1" x14ac:dyDescent="0.2">
      <c r="A56" s="33"/>
      <c r="B56" s="463"/>
      <c r="C56" s="492"/>
      <c r="D56" s="326"/>
      <c r="E56" s="491"/>
      <c r="F56" s="323"/>
      <c r="G56" s="488"/>
      <c r="H56" s="481">
        <f t="shared" si="12"/>
        <v>0</v>
      </c>
      <c r="I56" s="223">
        <f t="shared" si="13"/>
        <v>0</v>
      </c>
      <c r="J56" s="14"/>
      <c r="K56" s="14"/>
      <c r="L56" s="14"/>
      <c r="M56" s="14"/>
      <c r="N56" s="14"/>
      <c r="O56" s="99"/>
      <c r="R56" s="205"/>
      <c r="S56" s="206"/>
      <c r="T56" s="14"/>
      <c r="U56" s="14"/>
      <c r="V56" s="14"/>
    </row>
    <row r="57" spans="1:22" s="2" customFormat="1" ht="15" customHeight="1" x14ac:dyDescent="0.2">
      <c r="A57" s="33"/>
      <c r="B57" s="463"/>
      <c r="C57" s="492"/>
      <c r="D57" s="326"/>
      <c r="E57" s="491"/>
      <c r="F57" s="323"/>
      <c r="G57" s="488"/>
      <c r="H57" s="481">
        <f t="shared" si="12"/>
        <v>0</v>
      </c>
      <c r="I57" s="223">
        <f t="shared" si="13"/>
        <v>0</v>
      </c>
      <c r="J57" s="14"/>
      <c r="K57" s="14"/>
      <c r="L57" s="14"/>
      <c r="M57" s="14"/>
      <c r="N57" s="14"/>
      <c r="O57" s="99"/>
      <c r="R57" s="205"/>
      <c r="S57" s="206"/>
      <c r="T57" s="14"/>
      <c r="U57" s="14"/>
      <c r="V57" s="14"/>
    </row>
    <row r="58" spans="1:22" s="2" customFormat="1" ht="15" customHeight="1" x14ac:dyDescent="0.2">
      <c r="A58" s="33"/>
      <c r="B58" s="463"/>
      <c r="C58" s="492"/>
      <c r="D58" s="326"/>
      <c r="E58" s="491"/>
      <c r="F58" s="323"/>
      <c r="G58" s="488"/>
      <c r="H58" s="481">
        <f t="shared" si="12"/>
        <v>0</v>
      </c>
      <c r="I58" s="223">
        <f t="shared" si="13"/>
        <v>0</v>
      </c>
      <c r="J58" s="14"/>
      <c r="K58" s="14"/>
      <c r="L58" s="14"/>
      <c r="M58" s="14"/>
      <c r="N58" s="14"/>
      <c r="O58" s="99"/>
      <c r="R58" s="205"/>
      <c r="S58" s="206"/>
      <c r="T58" s="14"/>
      <c r="U58" s="14"/>
      <c r="V58" s="14"/>
    </row>
    <row r="59" spans="1:22" s="28" customFormat="1" ht="5.25" customHeight="1" thickBot="1" x14ac:dyDescent="0.3">
      <c r="A59" s="52"/>
      <c r="B59" s="51"/>
      <c r="C59" s="47"/>
      <c r="D59" s="157"/>
      <c r="E59" s="246"/>
      <c r="F59" s="222"/>
      <c r="G59" s="223"/>
      <c r="H59" s="222"/>
      <c r="I59" s="223"/>
      <c r="J59" s="14"/>
      <c r="K59" s="14"/>
      <c r="L59" s="14"/>
      <c r="M59" s="14"/>
      <c r="N59" s="14"/>
      <c r="O59" s="95"/>
      <c r="R59" s="205"/>
      <c r="S59" s="206"/>
      <c r="T59" s="14"/>
      <c r="U59" s="14"/>
      <c r="V59" s="14"/>
    </row>
    <row r="60" spans="1:22" s="28" customFormat="1" ht="15" customHeight="1" thickBot="1" x14ac:dyDescent="0.3">
      <c r="A60" s="753" t="str">
        <f>INDICE!C20</f>
        <v>C.3.3 Montajes Ampliación ET Las Heras</v>
      </c>
      <c r="B60" s="754"/>
      <c r="C60" s="754"/>
      <c r="D60" s="754"/>
      <c r="E60" s="754"/>
      <c r="F60" s="754" t="s">
        <v>856</v>
      </c>
      <c r="G60" s="874"/>
      <c r="H60" s="74">
        <f>+H47+H42+H26+H15+H12+H8+H34+SUM(H49:H58)</f>
        <v>0</v>
      </c>
      <c r="I60" s="72">
        <f>+I47+I42+I26+I15+I12+I8+I34+SUM(I49:I58)</f>
        <v>0</v>
      </c>
      <c r="J60" s="14"/>
      <c r="K60" s="14"/>
      <c r="L60" s="14"/>
      <c r="M60" s="14"/>
      <c r="N60" s="14"/>
      <c r="O60" s="14"/>
      <c r="T60" s="14"/>
      <c r="U60" s="14"/>
      <c r="V60" s="14"/>
    </row>
    <row r="61" spans="1:22" ht="11.25" customHeight="1" x14ac:dyDescent="0.25">
      <c r="A61" s="881" t="str">
        <f>Hoja1!A1</f>
        <v>Las cantidades son meramente orientativas, las mismas deben coincidir con lo presentado en la Oferta Técnica</v>
      </c>
      <c r="B61" s="881"/>
      <c r="C61" s="881"/>
      <c r="D61" s="881"/>
      <c r="E61" s="881"/>
      <c r="F61" s="881"/>
      <c r="G61" s="881"/>
      <c r="H61" s="881"/>
      <c r="I61" s="881"/>
    </row>
    <row r="62" spans="1:22" ht="11.25" customHeight="1" x14ac:dyDescent="0.25">
      <c r="A62" s="484" t="str">
        <f>Hoja1!A2</f>
        <v>El Oferente deberá ajustar el itemizado descripto en las filas disponibles en consonacia con lo descripto en la Oferta Técnica.</v>
      </c>
      <c r="B62" s="484"/>
      <c r="C62" s="485"/>
      <c r="D62" s="485"/>
      <c r="E62" s="485"/>
      <c r="F62" s="485"/>
      <c r="G62" s="485"/>
      <c r="H62" s="485"/>
      <c r="I62" s="485"/>
    </row>
    <row r="63" spans="1:22" ht="13.5" customHeight="1" x14ac:dyDescent="0.25">
      <c r="A63" s="319"/>
      <c r="B63" s="319"/>
      <c r="C63" s="484"/>
      <c r="D63" s="653" t="s">
        <v>25</v>
      </c>
      <c r="E63" s="653"/>
      <c r="F63" s="653"/>
      <c r="G63" s="484"/>
      <c r="H63" s="653" t="s">
        <v>25</v>
      </c>
      <c r="I63" s="653"/>
    </row>
    <row r="64" spans="1:22" x14ac:dyDescent="0.25">
      <c r="A64" s="322"/>
      <c r="B64" s="322"/>
      <c r="C64" s="319"/>
      <c r="D64" s="654" t="s">
        <v>820</v>
      </c>
      <c r="E64" s="654"/>
      <c r="F64" s="654"/>
      <c r="G64" s="319"/>
      <c r="H64" s="654" t="s">
        <v>26</v>
      </c>
      <c r="I64" s="654"/>
    </row>
    <row r="68" spans="1:15" x14ac:dyDescent="0.25">
      <c r="A68" s="14"/>
      <c r="B68" s="14"/>
      <c r="D68" s="14"/>
      <c r="E68" s="14"/>
    </row>
    <row r="69" spans="1:15" x14ac:dyDescent="0.25">
      <c r="A69" s="14"/>
      <c r="B69" s="14"/>
      <c r="D69" s="14"/>
      <c r="E69" s="14"/>
      <c r="O69" s="21"/>
    </row>
    <row r="70" spans="1:15" x14ac:dyDescent="0.25">
      <c r="A70" s="14"/>
      <c r="B70" s="14"/>
      <c r="D70" s="14"/>
      <c r="E70" s="14"/>
    </row>
    <row r="71" spans="1:15" x14ac:dyDescent="0.25">
      <c r="A71" s="14"/>
      <c r="B71" s="14"/>
      <c r="D71" s="14"/>
      <c r="E71" s="14"/>
    </row>
    <row r="72" spans="1:15" x14ac:dyDescent="0.25">
      <c r="A72" s="14"/>
      <c r="B72" s="14"/>
      <c r="D72" s="14"/>
      <c r="E72" s="14"/>
    </row>
    <row r="73" spans="1:15" x14ac:dyDescent="0.25">
      <c r="A73" s="14"/>
      <c r="B73" s="14"/>
      <c r="D73" s="14"/>
      <c r="E73" s="14"/>
    </row>
    <row r="74" spans="1:15" x14ac:dyDescent="0.25">
      <c r="A74" s="14"/>
      <c r="B74" s="14"/>
      <c r="D74" s="14"/>
      <c r="E74" s="14"/>
    </row>
    <row r="75" spans="1:15" x14ac:dyDescent="0.25">
      <c r="A75" s="14"/>
      <c r="B75" s="14"/>
      <c r="D75" s="14"/>
      <c r="E75" s="14"/>
    </row>
    <row r="76" spans="1:15" x14ac:dyDescent="0.25">
      <c r="A76" s="14"/>
      <c r="B76" s="14"/>
      <c r="D76" s="14"/>
      <c r="E76" s="14"/>
    </row>
    <row r="77" spans="1:15" x14ac:dyDescent="0.25">
      <c r="A77" s="14"/>
      <c r="B77" s="14"/>
      <c r="D77" s="14"/>
      <c r="E77" s="14"/>
    </row>
  </sheetData>
  <sheetProtection algorithmName="SHA-512" hashValue="xJjft/vGCzACzxwEEoWqiXTYdas41rR6vsaLiGNc2WbwWyC2tBbPTIUVlHLvoqCXT99v7sHena2XHYFF2Ip8WQ==" saltValue="NItW873CiwhsBbm1+dx4MQ==" spinCount="100000" sheet="1" objects="1" scenarios="1"/>
  <protectedRanges>
    <protectedRange sqref="D9:E11 D41 U5:V5 D16:D18 U8:V8 U6:U7 D20:D21 D33 F59:G59 U14:V55" name="Rango1"/>
    <protectedRange sqref="D15:E15 D8:E8 D27:D32 D34:D39 D42:D59" name="Rango1_4_1"/>
    <protectedRange sqref="D40 D22:D24" name="Rango1_1"/>
    <protectedRange sqref="D19" name="Rango1_4"/>
    <protectedRange sqref="V6:V7 U9:V13" name="Rango1_2"/>
    <protectedRange sqref="D12:E12 D13:D14" name="Rango1_5_1_1_1"/>
    <protectedRange sqref="E13:E14" name="Rango1_2_1_1_1_1"/>
    <protectedRange sqref="E16:E18 E20:E21" name="Rango1_9"/>
    <protectedRange sqref="E40 E22:E24" name="Rango1_1_2"/>
    <protectedRange sqref="E19" name="Rango1_4_3"/>
    <protectedRange sqref="E34:E39 E27:E32 E42:E59" name="Rango1_4_1_6"/>
    <protectedRange sqref="D25:E26" name="Rango1_2_1"/>
  </protectedRanges>
  <mergeCells count="15">
    <mergeCell ref="A60:E60"/>
    <mergeCell ref="F60:G60"/>
    <mergeCell ref="H63:I63"/>
    <mergeCell ref="H64:I64"/>
    <mergeCell ref="A61:I61"/>
    <mergeCell ref="D63:F63"/>
    <mergeCell ref="D64:F64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7" fitToHeight="2" orientation="landscape" r:id="rId1"/>
  <headerFooter>
    <oddHeader>&amp;L&amp;G&amp;R&amp;G</oddHeader>
  </headerFooter>
  <rowBreaks count="1" manualBreakCount="1">
    <brk id="33" max="8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A108-62B8-4FC3-9D44-C7BA2A3A517D}">
  <sheetPr codeName="Hoja19">
    <pageSetUpPr fitToPage="1"/>
  </sheetPr>
  <dimension ref="A1:J161"/>
  <sheetViews>
    <sheetView view="pageBreakPreview" topLeftCell="A124" zoomScale="80" zoomScaleNormal="80" zoomScaleSheetLayoutView="80" workbookViewId="0">
      <selection activeCell="F10" sqref="F10:G148"/>
    </sheetView>
  </sheetViews>
  <sheetFormatPr baseColWidth="10" defaultColWidth="11.42578125" defaultRowHeight="12.75" x14ac:dyDescent="0.2"/>
  <cols>
    <col min="1" max="1" width="6.140625" style="1" customWidth="1"/>
    <col min="2" max="2" width="7.42578125" style="1" customWidth="1"/>
    <col min="3" max="3" width="85.140625" style="1" customWidth="1"/>
    <col min="4" max="4" width="7.85546875" style="1" customWidth="1"/>
    <col min="5" max="5" width="5.7109375" style="592" customWidth="1"/>
    <col min="6" max="6" width="14.42578125" style="1" customWidth="1"/>
    <col min="7" max="7" width="15.5703125" style="1" customWidth="1"/>
    <col min="8" max="8" width="17.85546875" style="1" customWidth="1"/>
    <col min="9" max="9" width="17.5703125" style="1" customWidth="1"/>
    <col min="10" max="249" width="11.42578125" style="1"/>
    <col min="250" max="251" width="5.7109375" style="1" customWidth="1"/>
    <col min="252" max="252" width="88.28515625" style="1" customWidth="1"/>
    <col min="253" max="253" width="6.7109375" style="1" customWidth="1"/>
    <col min="254" max="254" width="7.28515625" style="1" customWidth="1"/>
    <col min="255" max="505" width="11.42578125" style="1"/>
    <col min="506" max="507" width="5.7109375" style="1" customWidth="1"/>
    <col min="508" max="508" width="88.28515625" style="1" customWidth="1"/>
    <col min="509" max="509" width="6.7109375" style="1" customWidth="1"/>
    <col min="510" max="510" width="7.28515625" style="1" customWidth="1"/>
    <col min="511" max="761" width="11.42578125" style="1"/>
    <col min="762" max="763" width="5.7109375" style="1" customWidth="1"/>
    <col min="764" max="764" width="88.28515625" style="1" customWidth="1"/>
    <col min="765" max="765" width="6.7109375" style="1" customWidth="1"/>
    <col min="766" max="766" width="7.28515625" style="1" customWidth="1"/>
    <col min="767" max="1017" width="11.42578125" style="1"/>
    <col min="1018" max="1019" width="5.7109375" style="1" customWidth="1"/>
    <col min="1020" max="1020" width="88.28515625" style="1" customWidth="1"/>
    <col min="1021" max="1021" width="6.7109375" style="1" customWidth="1"/>
    <col min="1022" max="1022" width="7.28515625" style="1" customWidth="1"/>
    <col min="1023" max="1273" width="11.42578125" style="1"/>
    <col min="1274" max="1275" width="5.7109375" style="1" customWidth="1"/>
    <col min="1276" max="1276" width="88.28515625" style="1" customWidth="1"/>
    <col min="1277" max="1277" width="6.7109375" style="1" customWidth="1"/>
    <col min="1278" max="1278" width="7.28515625" style="1" customWidth="1"/>
    <col min="1279" max="1529" width="11.42578125" style="1"/>
    <col min="1530" max="1531" width="5.7109375" style="1" customWidth="1"/>
    <col min="1532" max="1532" width="88.28515625" style="1" customWidth="1"/>
    <col min="1533" max="1533" width="6.7109375" style="1" customWidth="1"/>
    <col min="1534" max="1534" width="7.28515625" style="1" customWidth="1"/>
    <col min="1535" max="1785" width="11.42578125" style="1"/>
    <col min="1786" max="1787" width="5.7109375" style="1" customWidth="1"/>
    <col min="1788" max="1788" width="88.28515625" style="1" customWidth="1"/>
    <col min="1789" max="1789" width="6.7109375" style="1" customWidth="1"/>
    <col min="1790" max="1790" width="7.28515625" style="1" customWidth="1"/>
    <col min="1791" max="2041" width="11.42578125" style="1"/>
    <col min="2042" max="2043" width="5.7109375" style="1" customWidth="1"/>
    <col min="2044" max="2044" width="88.28515625" style="1" customWidth="1"/>
    <col min="2045" max="2045" width="6.7109375" style="1" customWidth="1"/>
    <col min="2046" max="2046" width="7.28515625" style="1" customWidth="1"/>
    <col min="2047" max="2297" width="11.42578125" style="1"/>
    <col min="2298" max="2299" width="5.7109375" style="1" customWidth="1"/>
    <col min="2300" max="2300" width="88.28515625" style="1" customWidth="1"/>
    <col min="2301" max="2301" width="6.7109375" style="1" customWidth="1"/>
    <col min="2302" max="2302" width="7.28515625" style="1" customWidth="1"/>
    <col min="2303" max="2553" width="11.42578125" style="1"/>
    <col min="2554" max="2555" width="5.7109375" style="1" customWidth="1"/>
    <col min="2556" max="2556" width="88.28515625" style="1" customWidth="1"/>
    <col min="2557" max="2557" width="6.7109375" style="1" customWidth="1"/>
    <col min="2558" max="2558" width="7.28515625" style="1" customWidth="1"/>
    <col min="2559" max="2809" width="11.42578125" style="1"/>
    <col min="2810" max="2811" width="5.7109375" style="1" customWidth="1"/>
    <col min="2812" max="2812" width="88.28515625" style="1" customWidth="1"/>
    <col min="2813" max="2813" width="6.7109375" style="1" customWidth="1"/>
    <col min="2814" max="2814" width="7.28515625" style="1" customWidth="1"/>
    <col min="2815" max="3065" width="11.42578125" style="1"/>
    <col min="3066" max="3067" width="5.7109375" style="1" customWidth="1"/>
    <col min="3068" max="3068" width="88.28515625" style="1" customWidth="1"/>
    <col min="3069" max="3069" width="6.7109375" style="1" customWidth="1"/>
    <col min="3070" max="3070" width="7.28515625" style="1" customWidth="1"/>
    <col min="3071" max="3321" width="11.42578125" style="1"/>
    <col min="3322" max="3323" width="5.7109375" style="1" customWidth="1"/>
    <col min="3324" max="3324" width="88.28515625" style="1" customWidth="1"/>
    <col min="3325" max="3325" width="6.7109375" style="1" customWidth="1"/>
    <col min="3326" max="3326" width="7.28515625" style="1" customWidth="1"/>
    <col min="3327" max="3577" width="11.42578125" style="1"/>
    <col min="3578" max="3579" width="5.7109375" style="1" customWidth="1"/>
    <col min="3580" max="3580" width="88.28515625" style="1" customWidth="1"/>
    <col min="3581" max="3581" width="6.7109375" style="1" customWidth="1"/>
    <col min="3582" max="3582" width="7.28515625" style="1" customWidth="1"/>
    <col min="3583" max="3833" width="11.42578125" style="1"/>
    <col min="3834" max="3835" width="5.7109375" style="1" customWidth="1"/>
    <col min="3836" max="3836" width="88.28515625" style="1" customWidth="1"/>
    <col min="3837" max="3837" width="6.7109375" style="1" customWidth="1"/>
    <col min="3838" max="3838" width="7.28515625" style="1" customWidth="1"/>
    <col min="3839" max="4089" width="11.42578125" style="1"/>
    <col min="4090" max="4091" width="5.7109375" style="1" customWidth="1"/>
    <col min="4092" max="4092" width="88.28515625" style="1" customWidth="1"/>
    <col min="4093" max="4093" width="6.7109375" style="1" customWidth="1"/>
    <col min="4094" max="4094" width="7.28515625" style="1" customWidth="1"/>
    <col min="4095" max="4345" width="11.42578125" style="1"/>
    <col min="4346" max="4347" width="5.7109375" style="1" customWidth="1"/>
    <col min="4348" max="4348" width="88.28515625" style="1" customWidth="1"/>
    <col min="4349" max="4349" width="6.7109375" style="1" customWidth="1"/>
    <col min="4350" max="4350" width="7.28515625" style="1" customWidth="1"/>
    <col min="4351" max="4601" width="11.42578125" style="1"/>
    <col min="4602" max="4603" width="5.7109375" style="1" customWidth="1"/>
    <col min="4604" max="4604" width="88.28515625" style="1" customWidth="1"/>
    <col min="4605" max="4605" width="6.7109375" style="1" customWidth="1"/>
    <col min="4606" max="4606" width="7.28515625" style="1" customWidth="1"/>
    <col min="4607" max="4857" width="11.42578125" style="1"/>
    <col min="4858" max="4859" width="5.7109375" style="1" customWidth="1"/>
    <col min="4860" max="4860" width="88.28515625" style="1" customWidth="1"/>
    <col min="4861" max="4861" width="6.7109375" style="1" customWidth="1"/>
    <col min="4862" max="4862" width="7.28515625" style="1" customWidth="1"/>
    <col min="4863" max="5113" width="11.42578125" style="1"/>
    <col min="5114" max="5115" width="5.7109375" style="1" customWidth="1"/>
    <col min="5116" max="5116" width="88.28515625" style="1" customWidth="1"/>
    <col min="5117" max="5117" width="6.7109375" style="1" customWidth="1"/>
    <col min="5118" max="5118" width="7.28515625" style="1" customWidth="1"/>
    <col min="5119" max="5369" width="11.42578125" style="1"/>
    <col min="5370" max="5371" width="5.7109375" style="1" customWidth="1"/>
    <col min="5372" max="5372" width="88.28515625" style="1" customWidth="1"/>
    <col min="5373" max="5373" width="6.7109375" style="1" customWidth="1"/>
    <col min="5374" max="5374" width="7.28515625" style="1" customWidth="1"/>
    <col min="5375" max="5625" width="11.42578125" style="1"/>
    <col min="5626" max="5627" width="5.7109375" style="1" customWidth="1"/>
    <col min="5628" max="5628" width="88.28515625" style="1" customWidth="1"/>
    <col min="5629" max="5629" width="6.7109375" style="1" customWidth="1"/>
    <col min="5630" max="5630" width="7.28515625" style="1" customWidth="1"/>
    <col min="5631" max="5881" width="11.42578125" style="1"/>
    <col min="5882" max="5883" width="5.7109375" style="1" customWidth="1"/>
    <col min="5884" max="5884" width="88.28515625" style="1" customWidth="1"/>
    <col min="5885" max="5885" width="6.7109375" style="1" customWidth="1"/>
    <col min="5886" max="5886" width="7.28515625" style="1" customWidth="1"/>
    <col min="5887" max="6137" width="11.42578125" style="1"/>
    <col min="6138" max="6139" width="5.7109375" style="1" customWidth="1"/>
    <col min="6140" max="6140" width="88.28515625" style="1" customWidth="1"/>
    <col min="6141" max="6141" width="6.7109375" style="1" customWidth="1"/>
    <col min="6142" max="6142" width="7.28515625" style="1" customWidth="1"/>
    <col min="6143" max="6393" width="11.42578125" style="1"/>
    <col min="6394" max="6395" width="5.7109375" style="1" customWidth="1"/>
    <col min="6396" max="6396" width="88.28515625" style="1" customWidth="1"/>
    <col min="6397" max="6397" width="6.7109375" style="1" customWidth="1"/>
    <col min="6398" max="6398" width="7.28515625" style="1" customWidth="1"/>
    <col min="6399" max="6649" width="11.42578125" style="1"/>
    <col min="6650" max="6651" width="5.7109375" style="1" customWidth="1"/>
    <col min="6652" max="6652" width="88.28515625" style="1" customWidth="1"/>
    <col min="6653" max="6653" width="6.7109375" style="1" customWidth="1"/>
    <col min="6654" max="6654" width="7.28515625" style="1" customWidth="1"/>
    <col min="6655" max="6905" width="11.42578125" style="1"/>
    <col min="6906" max="6907" width="5.7109375" style="1" customWidth="1"/>
    <col min="6908" max="6908" width="88.28515625" style="1" customWidth="1"/>
    <col min="6909" max="6909" width="6.7109375" style="1" customWidth="1"/>
    <col min="6910" max="6910" width="7.28515625" style="1" customWidth="1"/>
    <col min="6911" max="7161" width="11.42578125" style="1"/>
    <col min="7162" max="7163" width="5.7109375" style="1" customWidth="1"/>
    <col min="7164" max="7164" width="88.28515625" style="1" customWidth="1"/>
    <col min="7165" max="7165" width="6.7109375" style="1" customWidth="1"/>
    <col min="7166" max="7166" width="7.28515625" style="1" customWidth="1"/>
    <col min="7167" max="7417" width="11.42578125" style="1"/>
    <col min="7418" max="7419" width="5.7109375" style="1" customWidth="1"/>
    <col min="7420" max="7420" width="88.28515625" style="1" customWidth="1"/>
    <col min="7421" max="7421" width="6.7109375" style="1" customWidth="1"/>
    <col min="7422" max="7422" width="7.28515625" style="1" customWidth="1"/>
    <col min="7423" max="7673" width="11.42578125" style="1"/>
    <col min="7674" max="7675" width="5.7109375" style="1" customWidth="1"/>
    <col min="7676" max="7676" width="88.28515625" style="1" customWidth="1"/>
    <col min="7677" max="7677" width="6.7109375" style="1" customWidth="1"/>
    <col min="7678" max="7678" width="7.28515625" style="1" customWidth="1"/>
    <col min="7679" max="7929" width="11.42578125" style="1"/>
    <col min="7930" max="7931" width="5.7109375" style="1" customWidth="1"/>
    <col min="7932" max="7932" width="88.28515625" style="1" customWidth="1"/>
    <col min="7933" max="7933" width="6.7109375" style="1" customWidth="1"/>
    <col min="7934" max="7934" width="7.28515625" style="1" customWidth="1"/>
    <col min="7935" max="8185" width="11.42578125" style="1"/>
    <col min="8186" max="8187" width="5.7109375" style="1" customWidth="1"/>
    <col min="8188" max="8188" width="88.28515625" style="1" customWidth="1"/>
    <col min="8189" max="8189" width="6.7109375" style="1" customWidth="1"/>
    <col min="8190" max="8190" width="7.28515625" style="1" customWidth="1"/>
    <col min="8191" max="8441" width="11.42578125" style="1"/>
    <col min="8442" max="8443" width="5.7109375" style="1" customWidth="1"/>
    <col min="8444" max="8444" width="88.28515625" style="1" customWidth="1"/>
    <col min="8445" max="8445" width="6.7109375" style="1" customWidth="1"/>
    <col min="8446" max="8446" width="7.28515625" style="1" customWidth="1"/>
    <col min="8447" max="8697" width="11.42578125" style="1"/>
    <col min="8698" max="8699" width="5.7109375" style="1" customWidth="1"/>
    <col min="8700" max="8700" width="88.28515625" style="1" customWidth="1"/>
    <col min="8701" max="8701" width="6.7109375" style="1" customWidth="1"/>
    <col min="8702" max="8702" width="7.28515625" style="1" customWidth="1"/>
    <col min="8703" max="8953" width="11.42578125" style="1"/>
    <col min="8954" max="8955" width="5.7109375" style="1" customWidth="1"/>
    <col min="8956" max="8956" width="88.28515625" style="1" customWidth="1"/>
    <col min="8957" max="8957" width="6.7109375" style="1" customWidth="1"/>
    <col min="8958" max="8958" width="7.28515625" style="1" customWidth="1"/>
    <col min="8959" max="9209" width="11.42578125" style="1"/>
    <col min="9210" max="9211" width="5.7109375" style="1" customWidth="1"/>
    <col min="9212" max="9212" width="88.28515625" style="1" customWidth="1"/>
    <col min="9213" max="9213" width="6.7109375" style="1" customWidth="1"/>
    <col min="9214" max="9214" width="7.28515625" style="1" customWidth="1"/>
    <col min="9215" max="9465" width="11.42578125" style="1"/>
    <col min="9466" max="9467" width="5.7109375" style="1" customWidth="1"/>
    <col min="9468" max="9468" width="88.28515625" style="1" customWidth="1"/>
    <col min="9469" max="9469" width="6.7109375" style="1" customWidth="1"/>
    <col min="9470" max="9470" width="7.28515625" style="1" customWidth="1"/>
    <col min="9471" max="9721" width="11.42578125" style="1"/>
    <col min="9722" max="9723" width="5.7109375" style="1" customWidth="1"/>
    <col min="9724" max="9724" width="88.28515625" style="1" customWidth="1"/>
    <col min="9725" max="9725" width="6.7109375" style="1" customWidth="1"/>
    <col min="9726" max="9726" width="7.28515625" style="1" customWidth="1"/>
    <col min="9727" max="9977" width="11.42578125" style="1"/>
    <col min="9978" max="9979" width="5.7109375" style="1" customWidth="1"/>
    <col min="9980" max="9980" width="88.28515625" style="1" customWidth="1"/>
    <col min="9981" max="9981" width="6.7109375" style="1" customWidth="1"/>
    <col min="9982" max="9982" width="7.28515625" style="1" customWidth="1"/>
    <col min="9983" max="10233" width="11.42578125" style="1"/>
    <col min="10234" max="10235" width="5.7109375" style="1" customWidth="1"/>
    <col min="10236" max="10236" width="88.28515625" style="1" customWidth="1"/>
    <col min="10237" max="10237" width="6.7109375" style="1" customWidth="1"/>
    <col min="10238" max="10238" width="7.28515625" style="1" customWidth="1"/>
    <col min="10239" max="10489" width="11.42578125" style="1"/>
    <col min="10490" max="10491" width="5.7109375" style="1" customWidth="1"/>
    <col min="10492" max="10492" width="88.28515625" style="1" customWidth="1"/>
    <col min="10493" max="10493" width="6.7109375" style="1" customWidth="1"/>
    <col min="10494" max="10494" width="7.28515625" style="1" customWidth="1"/>
    <col min="10495" max="10745" width="11.42578125" style="1"/>
    <col min="10746" max="10747" width="5.7109375" style="1" customWidth="1"/>
    <col min="10748" max="10748" width="88.28515625" style="1" customWidth="1"/>
    <col min="10749" max="10749" width="6.7109375" style="1" customWidth="1"/>
    <col min="10750" max="10750" width="7.28515625" style="1" customWidth="1"/>
    <col min="10751" max="11001" width="11.42578125" style="1"/>
    <col min="11002" max="11003" width="5.7109375" style="1" customWidth="1"/>
    <col min="11004" max="11004" width="88.28515625" style="1" customWidth="1"/>
    <col min="11005" max="11005" width="6.7109375" style="1" customWidth="1"/>
    <col min="11006" max="11006" width="7.28515625" style="1" customWidth="1"/>
    <col min="11007" max="11257" width="11.42578125" style="1"/>
    <col min="11258" max="11259" width="5.7109375" style="1" customWidth="1"/>
    <col min="11260" max="11260" width="88.28515625" style="1" customWidth="1"/>
    <col min="11261" max="11261" width="6.7109375" style="1" customWidth="1"/>
    <col min="11262" max="11262" width="7.28515625" style="1" customWidth="1"/>
    <col min="11263" max="11513" width="11.42578125" style="1"/>
    <col min="11514" max="11515" width="5.7109375" style="1" customWidth="1"/>
    <col min="11516" max="11516" width="88.28515625" style="1" customWidth="1"/>
    <col min="11517" max="11517" width="6.7109375" style="1" customWidth="1"/>
    <col min="11518" max="11518" width="7.28515625" style="1" customWidth="1"/>
    <col min="11519" max="11769" width="11.42578125" style="1"/>
    <col min="11770" max="11771" width="5.7109375" style="1" customWidth="1"/>
    <col min="11772" max="11772" width="88.28515625" style="1" customWidth="1"/>
    <col min="11773" max="11773" width="6.7109375" style="1" customWidth="1"/>
    <col min="11774" max="11774" width="7.28515625" style="1" customWidth="1"/>
    <col min="11775" max="12025" width="11.42578125" style="1"/>
    <col min="12026" max="12027" width="5.7109375" style="1" customWidth="1"/>
    <col min="12028" max="12028" width="88.28515625" style="1" customWidth="1"/>
    <col min="12029" max="12029" width="6.7109375" style="1" customWidth="1"/>
    <col min="12030" max="12030" width="7.28515625" style="1" customWidth="1"/>
    <col min="12031" max="12281" width="11.42578125" style="1"/>
    <col min="12282" max="12283" width="5.7109375" style="1" customWidth="1"/>
    <col min="12284" max="12284" width="88.28515625" style="1" customWidth="1"/>
    <col min="12285" max="12285" width="6.7109375" style="1" customWidth="1"/>
    <col min="12286" max="12286" width="7.28515625" style="1" customWidth="1"/>
    <col min="12287" max="12537" width="11.42578125" style="1"/>
    <col min="12538" max="12539" width="5.7109375" style="1" customWidth="1"/>
    <col min="12540" max="12540" width="88.28515625" style="1" customWidth="1"/>
    <col min="12541" max="12541" width="6.7109375" style="1" customWidth="1"/>
    <col min="12542" max="12542" width="7.28515625" style="1" customWidth="1"/>
    <col min="12543" max="12793" width="11.42578125" style="1"/>
    <col min="12794" max="12795" width="5.7109375" style="1" customWidth="1"/>
    <col min="12796" max="12796" width="88.28515625" style="1" customWidth="1"/>
    <col min="12797" max="12797" width="6.7109375" style="1" customWidth="1"/>
    <col min="12798" max="12798" width="7.28515625" style="1" customWidth="1"/>
    <col min="12799" max="13049" width="11.42578125" style="1"/>
    <col min="13050" max="13051" width="5.7109375" style="1" customWidth="1"/>
    <col min="13052" max="13052" width="88.28515625" style="1" customWidth="1"/>
    <col min="13053" max="13053" width="6.7109375" style="1" customWidth="1"/>
    <col min="13054" max="13054" width="7.28515625" style="1" customWidth="1"/>
    <col min="13055" max="13305" width="11.42578125" style="1"/>
    <col min="13306" max="13307" width="5.7109375" style="1" customWidth="1"/>
    <col min="13308" max="13308" width="88.28515625" style="1" customWidth="1"/>
    <col min="13309" max="13309" width="6.7109375" style="1" customWidth="1"/>
    <col min="13310" max="13310" width="7.28515625" style="1" customWidth="1"/>
    <col min="13311" max="13561" width="11.42578125" style="1"/>
    <col min="13562" max="13563" width="5.7109375" style="1" customWidth="1"/>
    <col min="13564" max="13564" width="88.28515625" style="1" customWidth="1"/>
    <col min="13565" max="13565" width="6.7109375" style="1" customWidth="1"/>
    <col min="13566" max="13566" width="7.28515625" style="1" customWidth="1"/>
    <col min="13567" max="13817" width="11.42578125" style="1"/>
    <col min="13818" max="13819" width="5.7109375" style="1" customWidth="1"/>
    <col min="13820" max="13820" width="88.28515625" style="1" customWidth="1"/>
    <col min="13821" max="13821" width="6.7109375" style="1" customWidth="1"/>
    <col min="13822" max="13822" width="7.28515625" style="1" customWidth="1"/>
    <col min="13823" max="14073" width="11.42578125" style="1"/>
    <col min="14074" max="14075" width="5.7109375" style="1" customWidth="1"/>
    <col min="14076" max="14076" width="88.28515625" style="1" customWidth="1"/>
    <col min="14077" max="14077" width="6.7109375" style="1" customWidth="1"/>
    <col min="14078" max="14078" width="7.28515625" style="1" customWidth="1"/>
    <col min="14079" max="14329" width="11.42578125" style="1"/>
    <col min="14330" max="14331" width="5.7109375" style="1" customWidth="1"/>
    <col min="14332" max="14332" width="88.28515625" style="1" customWidth="1"/>
    <col min="14333" max="14333" width="6.7109375" style="1" customWidth="1"/>
    <col min="14334" max="14334" width="7.28515625" style="1" customWidth="1"/>
    <col min="14335" max="14585" width="11.42578125" style="1"/>
    <col min="14586" max="14587" width="5.7109375" style="1" customWidth="1"/>
    <col min="14588" max="14588" width="88.28515625" style="1" customWidth="1"/>
    <col min="14589" max="14589" width="6.7109375" style="1" customWidth="1"/>
    <col min="14590" max="14590" width="7.28515625" style="1" customWidth="1"/>
    <col min="14591" max="14841" width="11.42578125" style="1"/>
    <col min="14842" max="14843" width="5.7109375" style="1" customWidth="1"/>
    <col min="14844" max="14844" width="88.28515625" style="1" customWidth="1"/>
    <col min="14845" max="14845" width="6.7109375" style="1" customWidth="1"/>
    <col min="14846" max="14846" width="7.28515625" style="1" customWidth="1"/>
    <col min="14847" max="15097" width="11.42578125" style="1"/>
    <col min="15098" max="15099" width="5.7109375" style="1" customWidth="1"/>
    <col min="15100" max="15100" width="88.28515625" style="1" customWidth="1"/>
    <col min="15101" max="15101" width="6.7109375" style="1" customWidth="1"/>
    <col min="15102" max="15102" width="7.28515625" style="1" customWidth="1"/>
    <col min="15103" max="15353" width="11.42578125" style="1"/>
    <col min="15354" max="15355" width="5.7109375" style="1" customWidth="1"/>
    <col min="15356" max="15356" width="88.28515625" style="1" customWidth="1"/>
    <col min="15357" max="15357" width="6.7109375" style="1" customWidth="1"/>
    <col min="15358" max="15358" width="7.28515625" style="1" customWidth="1"/>
    <col min="15359" max="15609" width="11.42578125" style="1"/>
    <col min="15610" max="15611" width="5.7109375" style="1" customWidth="1"/>
    <col min="15612" max="15612" width="88.28515625" style="1" customWidth="1"/>
    <col min="15613" max="15613" width="6.7109375" style="1" customWidth="1"/>
    <col min="15614" max="15614" width="7.28515625" style="1" customWidth="1"/>
    <col min="15615" max="15865" width="11.42578125" style="1"/>
    <col min="15866" max="15867" width="5.7109375" style="1" customWidth="1"/>
    <col min="15868" max="15868" width="88.28515625" style="1" customWidth="1"/>
    <col min="15869" max="15869" width="6.7109375" style="1" customWidth="1"/>
    <col min="15870" max="15870" width="7.28515625" style="1" customWidth="1"/>
    <col min="15871" max="16121" width="11.42578125" style="1"/>
    <col min="16122" max="16123" width="5.7109375" style="1" customWidth="1"/>
    <col min="16124" max="16124" width="88.28515625" style="1" customWidth="1"/>
    <col min="16125" max="16125" width="6.7109375" style="1" customWidth="1"/>
    <col min="16126" max="16126" width="7.28515625" style="1" customWidth="1"/>
    <col min="16127" max="16384" width="11.42578125" style="1"/>
  </cols>
  <sheetData>
    <row r="1" spans="1:10" ht="108" customHeight="1" thickBot="1" x14ac:dyDescent="0.25">
      <c r="A1" s="77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73"/>
      <c r="C1" s="773"/>
      <c r="D1" s="773"/>
      <c r="E1" s="773"/>
      <c r="F1" s="773"/>
      <c r="G1" s="773"/>
      <c r="H1" s="773"/>
      <c r="I1" s="774"/>
    </row>
    <row r="2" spans="1:10" ht="9.9499999999999993" customHeight="1" thickBot="1" x14ac:dyDescent="0.25">
      <c r="A2" s="9"/>
      <c r="B2" s="9"/>
      <c r="C2" s="8"/>
      <c r="D2" s="9"/>
      <c r="E2" s="591"/>
      <c r="F2" s="8"/>
      <c r="G2" s="8"/>
      <c r="H2" s="8"/>
      <c r="I2" s="8"/>
    </row>
    <row r="3" spans="1:10" ht="21.75" thickBot="1" x14ac:dyDescent="0.25">
      <c r="A3" s="775" t="str">
        <f>+INDICE!C21</f>
        <v>C.3.4 Respuestos Ampliación ET Las Heras</v>
      </c>
      <c r="B3" s="776"/>
      <c r="C3" s="776"/>
      <c r="D3" s="776"/>
      <c r="E3" s="776"/>
      <c r="F3" s="776"/>
      <c r="G3" s="776"/>
      <c r="H3" s="776"/>
      <c r="I3" s="777"/>
    </row>
    <row r="4" spans="1:10" ht="9.9499999999999993" customHeight="1" thickBot="1" x14ac:dyDescent="0.25"/>
    <row r="5" spans="1:10" ht="16.149999999999999" customHeight="1" x14ac:dyDescent="0.2">
      <c r="A5" s="778" t="s">
        <v>29</v>
      </c>
      <c r="B5" s="643" t="s">
        <v>30</v>
      </c>
      <c r="C5" s="38"/>
      <c r="D5" s="783" t="s">
        <v>31</v>
      </c>
      <c r="E5" s="882" t="s">
        <v>32</v>
      </c>
      <c r="F5" s="786" t="s">
        <v>33</v>
      </c>
      <c r="G5" s="787"/>
      <c r="H5" s="786" t="s">
        <v>34</v>
      </c>
      <c r="I5" s="789"/>
    </row>
    <row r="6" spans="1:10" ht="16.5" customHeight="1" x14ac:dyDescent="0.2">
      <c r="A6" s="779"/>
      <c r="B6" s="781"/>
      <c r="C6" s="43" t="s">
        <v>35</v>
      </c>
      <c r="D6" s="784"/>
      <c r="E6" s="883"/>
      <c r="F6" s="788"/>
      <c r="G6" s="788"/>
      <c r="H6" s="788"/>
      <c r="I6" s="790"/>
    </row>
    <row r="7" spans="1:10" ht="32.450000000000003" customHeight="1" thickBot="1" x14ac:dyDescent="0.25">
      <c r="A7" s="780"/>
      <c r="B7" s="782"/>
      <c r="C7" s="39"/>
      <c r="D7" s="785"/>
      <c r="E7" s="884"/>
      <c r="F7" s="26" t="s">
        <v>21</v>
      </c>
      <c r="G7" s="26" t="s">
        <v>22</v>
      </c>
      <c r="H7" s="26" t="s">
        <v>21</v>
      </c>
      <c r="I7" s="27" t="s">
        <v>22</v>
      </c>
    </row>
    <row r="8" spans="1:10" ht="15" customHeight="1" x14ac:dyDescent="0.2">
      <c r="A8" s="313"/>
      <c r="B8" s="314"/>
      <c r="C8" s="315" t="s">
        <v>571</v>
      </c>
      <c r="D8" s="459"/>
      <c r="E8" s="593"/>
      <c r="F8" s="495"/>
      <c r="G8" s="502"/>
      <c r="H8" s="316"/>
      <c r="I8" s="317"/>
    </row>
    <row r="9" spans="1:10" ht="12" customHeight="1" x14ac:dyDescent="0.2">
      <c r="A9" s="40">
        <v>1</v>
      </c>
      <c r="B9" s="58"/>
      <c r="C9" s="231" t="s">
        <v>572</v>
      </c>
      <c r="D9" s="496"/>
      <c r="E9" s="594"/>
      <c r="F9" s="497"/>
      <c r="G9" s="505"/>
      <c r="H9" s="503">
        <f>SUM(H10:H21)</f>
        <v>0</v>
      </c>
      <c r="I9" s="296">
        <f>SUM(I10:I21)</f>
        <v>0</v>
      </c>
    </row>
    <row r="10" spans="1:10" x14ac:dyDescent="0.2">
      <c r="A10" s="40"/>
      <c r="B10" s="307" t="s">
        <v>36</v>
      </c>
      <c r="C10" s="308" t="s">
        <v>270</v>
      </c>
      <c r="D10" s="431" t="s">
        <v>40</v>
      </c>
      <c r="E10" s="595">
        <v>1</v>
      </c>
      <c r="F10" s="497"/>
      <c r="G10" s="505"/>
      <c r="H10" s="504">
        <f>F10*E10</f>
        <v>0</v>
      </c>
      <c r="I10" s="294">
        <f>G10*E10</f>
        <v>0</v>
      </c>
    </row>
    <row r="11" spans="1:10" x14ac:dyDescent="0.2">
      <c r="A11" s="40"/>
      <c r="B11" s="307" t="s">
        <v>131</v>
      </c>
      <c r="C11" s="308" t="s">
        <v>271</v>
      </c>
      <c r="D11" s="431" t="s">
        <v>40</v>
      </c>
      <c r="E11" s="595">
        <v>1</v>
      </c>
      <c r="F11" s="497"/>
      <c r="G11" s="505"/>
      <c r="H11" s="504">
        <f>F11*E11</f>
        <v>0</v>
      </c>
      <c r="I11" s="294">
        <f>G11*E11</f>
        <v>0</v>
      </c>
      <c r="J11" s="567"/>
    </row>
    <row r="12" spans="1:10" x14ac:dyDescent="0.2">
      <c r="A12" s="40"/>
      <c r="B12" s="307" t="s">
        <v>133</v>
      </c>
      <c r="C12" s="308" t="s">
        <v>272</v>
      </c>
      <c r="D12" s="431" t="s">
        <v>621</v>
      </c>
      <c r="E12" s="595">
        <v>2</v>
      </c>
      <c r="F12" s="497"/>
      <c r="G12" s="505"/>
      <c r="H12" s="293">
        <f t="shared" ref="H12:H61" si="0">F12*E12</f>
        <v>0</v>
      </c>
      <c r="I12" s="294">
        <f t="shared" ref="I12:I61" si="1">G12*E12</f>
        <v>0</v>
      </c>
      <c r="J12" s="567"/>
    </row>
    <row r="13" spans="1:10" x14ac:dyDescent="0.2">
      <c r="A13" s="40"/>
      <c r="B13" s="307" t="s">
        <v>135</v>
      </c>
      <c r="C13" s="308" t="s">
        <v>273</v>
      </c>
      <c r="D13" s="431" t="s">
        <v>621</v>
      </c>
      <c r="E13" s="595">
        <v>2</v>
      </c>
      <c r="F13" s="497"/>
      <c r="G13" s="505"/>
      <c r="H13" s="293">
        <f t="shared" si="0"/>
        <v>0</v>
      </c>
      <c r="I13" s="294">
        <f t="shared" si="1"/>
        <v>0</v>
      </c>
      <c r="J13" s="567"/>
    </row>
    <row r="14" spans="1:10" x14ac:dyDescent="0.2">
      <c r="A14" s="40"/>
      <c r="B14" s="307" t="s">
        <v>137</v>
      </c>
      <c r="C14" s="308" t="s">
        <v>274</v>
      </c>
      <c r="D14" s="431" t="s">
        <v>621</v>
      </c>
      <c r="E14" s="595">
        <v>10</v>
      </c>
      <c r="F14" s="497"/>
      <c r="G14" s="505"/>
      <c r="H14" s="293">
        <f t="shared" si="0"/>
        <v>0</v>
      </c>
      <c r="I14" s="294">
        <f t="shared" si="1"/>
        <v>0</v>
      </c>
      <c r="J14" s="567"/>
    </row>
    <row r="15" spans="1:10" x14ac:dyDescent="0.2">
      <c r="A15" s="40"/>
      <c r="B15" s="307" t="s">
        <v>260</v>
      </c>
      <c r="C15" s="308" t="s">
        <v>438</v>
      </c>
      <c r="D15" s="431" t="s">
        <v>40</v>
      </c>
      <c r="E15" s="595">
        <v>4</v>
      </c>
      <c r="F15" s="497"/>
      <c r="G15" s="505"/>
      <c r="H15" s="293">
        <f t="shared" si="0"/>
        <v>0</v>
      </c>
      <c r="I15" s="294">
        <f t="shared" si="1"/>
        <v>0</v>
      </c>
      <c r="J15" s="567"/>
    </row>
    <row r="16" spans="1:10" x14ac:dyDescent="0.2">
      <c r="A16" s="40"/>
      <c r="B16" s="307" t="s">
        <v>261</v>
      </c>
      <c r="C16" s="308" t="s">
        <v>437</v>
      </c>
      <c r="D16" s="431" t="s">
        <v>40</v>
      </c>
      <c r="E16" s="595">
        <v>4</v>
      </c>
      <c r="F16" s="497"/>
      <c r="G16" s="505"/>
      <c r="H16" s="293">
        <f t="shared" si="0"/>
        <v>0</v>
      </c>
      <c r="I16" s="294">
        <f t="shared" si="1"/>
        <v>0</v>
      </c>
      <c r="J16" s="567"/>
    </row>
    <row r="17" spans="1:10" ht="25.5" x14ac:dyDescent="0.2">
      <c r="A17" s="40"/>
      <c r="B17" s="307" t="s">
        <v>262</v>
      </c>
      <c r="C17" s="308" t="s">
        <v>275</v>
      </c>
      <c r="D17" s="431" t="s">
        <v>621</v>
      </c>
      <c r="E17" s="595">
        <v>1</v>
      </c>
      <c r="F17" s="497"/>
      <c r="G17" s="505"/>
      <c r="H17" s="293">
        <f t="shared" si="0"/>
        <v>0</v>
      </c>
      <c r="I17" s="294">
        <f t="shared" si="1"/>
        <v>0</v>
      </c>
      <c r="J17" s="567"/>
    </row>
    <row r="18" spans="1:10" x14ac:dyDescent="0.2">
      <c r="A18" s="40"/>
      <c r="B18" s="307" t="s">
        <v>263</v>
      </c>
      <c r="C18" s="563" t="s">
        <v>277</v>
      </c>
      <c r="D18" s="431" t="s">
        <v>621</v>
      </c>
      <c r="E18" s="595">
        <v>1</v>
      </c>
      <c r="F18" s="497"/>
      <c r="G18" s="505"/>
      <c r="H18" s="293">
        <f t="shared" si="0"/>
        <v>0</v>
      </c>
      <c r="I18" s="294">
        <f t="shared" si="1"/>
        <v>0</v>
      </c>
      <c r="J18" s="567"/>
    </row>
    <row r="19" spans="1:10" x14ac:dyDescent="0.2">
      <c r="A19" s="40"/>
      <c r="B19" s="307" t="s">
        <v>264</v>
      </c>
      <c r="C19" s="308" t="s">
        <v>278</v>
      </c>
      <c r="D19" s="431" t="s">
        <v>40</v>
      </c>
      <c r="E19" s="595">
        <v>1</v>
      </c>
      <c r="F19" s="497"/>
      <c r="G19" s="505"/>
      <c r="H19" s="293">
        <f t="shared" si="0"/>
        <v>0</v>
      </c>
      <c r="I19" s="294">
        <f t="shared" si="1"/>
        <v>0</v>
      </c>
      <c r="J19" s="567"/>
    </row>
    <row r="20" spans="1:10" x14ac:dyDescent="0.2">
      <c r="A20" s="40"/>
      <c r="B20" s="307" t="s">
        <v>265</v>
      </c>
      <c r="C20" s="308" t="s">
        <v>279</v>
      </c>
      <c r="D20" s="431" t="s">
        <v>40</v>
      </c>
      <c r="E20" s="595">
        <v>1</v>
      </c>
      <c r="F20" s="497"/>
      <c r="G20" s="505"/>
      <c r="H20" s="293">
        <f t="shared" si="0"/>
        <v>0</v>
      </c>
      <c r="I20" s="294">
        <f t="shared" si="1"/>
        <v>0</v>
      </c>
      <c r="J20" s="567"/>
    </row>
    <row r="21" spans="1:10" x14ac:dyDescent="0.2">
      <c r="A21" s="40"/>
      <c r="B21" s="307" t="s">
        <v>789</v>
      </c>
      <c r="C21" s="308" t="s">
        <v>280</v>
      </c>
      <c r="D21" s="431" t="s">
        <v>40</v>
      </c>
      <c r="E21" s="595">
        <v>1</v>
      </c>
      <c r="F21" s="497"/>
      <c r="G21" s="505"/>
      <c r="H21" s="293">
        <f t="shared" si="0"/>
        <v>0</v>
      </c>
      <c r="I21" s="294">
        <f t="shared" si="1"/>
        <v>0</v>
      </c>
      <c r="J21" s="567"/>
    </row>
    <row r="22" spans="1:10" ht="4.5" customHeight="1" x14ac:dyDescent="0.2">
      <c r="A22" s="40"/>
      <c r="B22" s="307"/>
      <c r="C22" s="308"/>
      <c r="D22" s="431"/>
      <c r="E22" s="595"/>
      <c r="F22" s="497"/>
      <c r="G22" s="505"/>
      <c r="H22" s="293"/>
      <c r="I22" s="294"/>
    </row>
    <row r="23" spans="1:10" ht="21" customHeight="1" x14ac:dyDescent="0.2">
      <c r="A23" s="40">
        <v>2</v>
      </c>
      <c r="B23" s="309"/>
      <c r="C23" s="310" t="s">
        <v>573</v>
      </c>
      <c r="D23" s="496"/>
      <c r="E23" s="595"/>
      <c r="F23" s="497"/>
      <c r="G23" s="505"/>
      <c r="H23" s="295">
        <f>SUM(H24:H27)</f>
        <v>0</v>
      </c>
      <c r="I23" s="296">
        <f>SUM(I24:I27)</f>
        <v>0</v>
      </c>
    </row>
    <row r="24" spans="1:10" x14ac:dyDescent="0.2">
      <c r="A24" s="40"/>
      <c r="B24" s="307" t="s">
        <v>38</v>
      </c>
      <c r="C24" s="308" t="s">
        <v>281</v>
      </c>
      <c r="D24" s="431" t="s">
        <v>40</v>
      </c>
      <c r="E24" s="595">
        <v>1</v>
      </c>
      <c r="F24" s="497"/>
      <c r="G24" s="505"/>
      <c r="H24" s="293">
        <f t="shared" si="0"/>
        <v>0</v>
      </c>
      <c r="I24" s="294">
        <f t="shared" si="1"/>
        <v>0</v>
      </c>
      <c r="J24" s="567"/>
    </row>
    <row r="25" spans="1:10" x14ac:dyDescent="0.2">
      <c r="A25" s="40"/>
      <c r="B25" s="307" t="s">
        <v>41</v>
      </c>
      <c r="C25" s="308" t="s">
        <v>282</v>
      </c>
      <c r="D25" s="431" t="s">
        <v>621</v>
      </c>
      <c r="E25" s="595">
        <v>2</v>
      </c>
      <c r="F25" s="497"/>
      <c r="G25" s="505"/>
      <c r="H25" s="293">
        <f t="shared" si="0"/>
        <v>0</v>
      </c>
      <c r="I25" s="294">
        <f t="shared" si="1"/>
        <v>0</v>
      </c>
      <c r="J25" s="567"/>
    </row>
    <row r="26" spans="1:10" x14ac:dyDescent="0.2">
      <c r="A26" s="40"/>
      <c r="B26" s="307" t="s">
        <v>43</v>
      </c>
      <c r="C26" s="308" t="s">
        <v>283</v>
      </c>
      <c r="D26" s="431" t="s">
        <v>40</v>
      </c>
      <c r="E26" s="595">
        <v>1</v>
      </c>
      <c r="F26" s="497"/>
      <c r="G26" s="505"/>
      <c r="H26" s="293">
        <f t="shared" si="0"/>
        <v>0</v>
      </c>
      <c r="I26" s="294">
        <f t="shared" si="1"/>
        <v>0</v>
      </c>
      <c r="J26" s="567"/>
    </row>
    <row r="27" spans="1:10" x14ac:dyDescent="0.2">
      <c r="A27" s="40"/>
      <c r="B27" s="307" t="s">
        <v>45</v>
      </c>
      <c r="C27" s="308" t="s">
        <v>285</v>
      </c>
      <c r="D27" s="431" t="s">
        <v>40</v>
      </c>
      <c r="E27" s="595">
        <v>1</v>
      </c>
      <c r="F27" s="497"/>
      <c r="G27" s="505"/>
      <c r="H27" s="293">
        <f t="shared" si="0"/>
        <v>0</v>
      </c>
      <c r="I27" s="294">
        <f t="shared" si="1"/>
        <v>0</v>
      </c>
      <c r="J27" s="567"/>
    </row>
    <row r="28" spans="1:10" x14ac:dyDescent="0.2">
      <c r="A28" s="40"/>
      <c r="B28" s="307"/>
      <c r="C28" s="308"/>
      <c r="D28" s="431"/>
      <c r="E28" s="595"/>
      <c r="F28" s="497"/>
      <c r="G28" s="505"/>
      <c r="H28" s="293"/>
      <c r="I28" s="294"/>
    </row>
    <row r="29" spans="1:10" ht="13.5" customHeight="1" x14ac:dyDescent="0.2">
      <c r="A29" s="40">
        <v>3</v>
      </c>
      <c r="B29" s="307"/>
      <c r="C29" s="310" t="s">
        <v>623</v>
      </c>
      <c r="D29" s="431"/>
      <c r="E29" s="595"/>
      <c r="F29" s="497"/>
      <c r="G29" s="505"/>
      <c r="H29" s="295">
        <f>+SUM(H30:H32)</f>
        <v>0</v>
      </c>
      <c r="I29" s="296">
        <f>SUM(I30:I32)</f>
        <v>0</v>
      </c>
    </row>
    <row r="30" spans="1:10" x14ac:dyDescent="0.2">
      <c r="A30" s="40"/>
      <c r="B30" s="307" t="s">
        <v>574</v>
      </c>
      <c r="C30" s="308" t="s">
        <v>575</v>
      </c>
      <c r="D30" s="431" t="s">
        <v>40</v>
      </c>
      <c r="E30" s="595">
        <v>1</v>
      </c>
      <c r="F30" s="497"/>
      <c r="G30" s="505"/>
      <c r="H30" s="293">
        <f t="shared" si="0"/>
        <v>0</v>
      </c>
      <c r="I30" s="294">
        <f t="shared" si="1"/>
        <v>0</v>
      </c>
      <c r="J30" s="567"/>
    </row>
    <row r="31" spans="1:10" x14ac:dyDescent="0.2">
      <c r="A31" s="40"/>
      <c r="B31" s="307" t="s">
        <v>576</v>
      </c>
      <c r="C31" s="308" t="s">
        <v>577</v>
      </c>
      <c r="D31" s="431" t="s">
        <v>40</v>
      </c>
      <c r="E31" s="595">
        <v>1</v>
      </c>
      <c r="F31" s="497"/>
      <c r="G31" s="505"/>
      <c r="H31" s="293">
        <f t="shared" si="0"/>
        <v>0</v>
      </c>
      <c r="I31" s="294">
        <f t="shared" si="1"/>
        <v>0</v>
      </c>
      <c r="J31" s="567"/>
    </row>
    <row r="32" spans="1:10" x14ac:dyDescent="0.2">
      <c r="A32" s="40"/>
      <c r="B32" s="307" t="s">
        <v>578</v>
      </c>
      <c r="C32" s="308" t="s">
        <v>624</v>
      </c>
      <c r="D32" s="431" t="s">
        <v>621</v>
      </c>
      <c r="E32" s="595">
        <v>6</v>
      </c>
      <c r="F32" s="497"/>
      <c r="G32" s="505"/>
      <c r="H32" s="293">
        <f t="shared" si="0"/>
        <v>0</v>
      </c>
      <c r="I32" s="294">
        <f t="shared" si="1"/>
        <v>0</v>
      </c>
      <c r="J32" s="567"/>
    </row>
    <row r="33" spans="1:9" ht="5.25" customHeight="1" x14ac:dyDescent="0.2">
      <c r="A33" s="40"/>
      <c r="B33" s="307"/>
      <c r="C33" s="308"/>
      <c r="D33" s="431"/>
      <c r="E33" s="595"/>
      <c r="F33" s="497"/>
      <c r="G33" s="505"/>
      <c r="H33" s="293"/>
      <c r="I33" s="294"/>
    </row>
    <row r="34" spans="1:9" ht="25.5" x14ac:dyDescent="0.2">
      <c r="A34" s="40">
        <v>4</v>
      </c>
      <c r="B34" s="307"/>
      <c r="C34" s="308" t="s">
        <v>673</v>
      </c>
      <c r="D34" s="431" t="s">
        <v>40</v>
      </c>
      <c r="E34" s="595">
        <v>1</v>
      </c>
      <c r="F34" s="497"/>
      <c r="G34" s="505"/>
      <c r="H34" s="295">
        <f t="shared" ref="H34" si="2">F34*E34</f>
        <v>0</v>
      </c>
      <c r="I34" s="296">
        <f t="shared" ref="I34" si="3">G34*E34</f>
        <v>0</v>
      </c>
    </row>
    <row r="35" spans="1:9" ht="6" customHeight="1" x14ac:dyDescent="0.2">
      <c r="A35" s="40"/>
      <c r="B35" s="307"/>
      <c r="C35" s="308"/>
      <c r="D35" s="431"/>
      <c r="E35" s="595"/>
      <c r="F35" s="497"/>
      <c r="G35" s="505"/>
      <c r="H35" s="293"/>
      <c r="I35" s="294"/>
    </row>
    <row r="36" spans="1:9" ht="19.5" customHeight="1" x14ac:dyDescent="0.2">
      <c r="A36" s="40"/>
      <c r="B36" s="309"/>
      <c r="C36" s="310" t="s">
        <v>579</v>
      </c>
      <c r="D36" s="496"/>
      <c r="E36" s="595"/>
      <c r="F36" s="497"/>
      <c r="G36" s="505"/>
      <c r="H36" s="295"/>
      <c r="I36" s="296"/>
    </row>
    <row r="37" spans="1:9" ht="25.5" x14ac:dyDescent="0.2">
      <c r="A37" s="40">
        <v>5</v>
      </c>
      <c r="B37" s="309"/>
      <c r="C37" s="310" t="s">
        <v>627</v>
      </c>
      <c r="D37" s="496"/>
      <c r="E37" s="595"/>
      <c r="F37" s="497"/>
      <c r="G37" s="505"/>
      <c r="H37" s="295">
        <f>SUM(H38:H50)</f>
        <v>0</v>
      </c>
      <c r="I37" s="296">
        <f>SUM(I38:I50)</f>
        <v>0</v>
      </c>
    </row>
    <row r="38" spans="1:9" x14ac:dyDescent="0.2">
      <c r="A38" s="40"/>
      <c r="B38" s="307" t="s">
        <v>81</v>
      </c>
      <c r="C38" s="563" t="s">
        <v>674</v>
      </c>
      <c r="D38" s="431" t="s">
        <v>40</v>
      </c>
      <c r="E38" s="596">
        <v>1</v>
      </c>
      <c r="F38" s="497"/>
      <c r="G38" s="505"/>
      <c r="H38" s="293">
        <f t="shared" si="0"/>
        <v>0</v>
      </c>
      <c r="I38" s="294">
        <f t="shared" si="1"/>
        <v>0</v>
      </c>
    </row>
    <row r="39" spans="1:9" x14ac:dyDescent="0.2">
      <c r="A39" s="40"/>
      <c r="B39" s="307" t="s">
        <v>83</v>
      </c>
      <c r="C39" s="563" t="s">
        <v>675</v>
      </c>
      <c r="D39" s="431" t="s">
        <v>40</v>
      </c>
      <c r="E39" s="596">
        <v>1</v>
      </c>
      <c r="F39" s="497"/>
      <c r="G39" s="505"/>
      <c r="H39" s="293">
        <f t="shared" si="0"/>
        <v>0</v>
      </c>
      <c r="I39" s="294">
        <f t="shared" si="1"/>
        <v>0</v>
      </c>
    </row>
    <row r="40" spans="1:9" x14ac:dyDescent="0.2">
      <c r="A40" s="40"/>
      <c r="B40" s="307" t="s">
        <v>85</v>
      </c>
      <c r="C40" s="563" t="s">
        <v>271</v>
      </c>
      <c r="D40" s="431" t="s">
        <v>40</v>
      </c>
      <c r="E40" s="596">
        <v>1</v>
      </c>
      <c r="F40" s="497"/>
      <c r="G40" s="505"/>
      <c r="H40" s="293">
        <f t="shared" si="0"/>
        <v>0</v>
      </c>
      <c r="I40" s="294">
        <f t="shared" si="1"/>
        <v>0</v>
      </c>
    </row>
    <row r="41" spans="1:9" x14ac:dyDescent="0.2">
      <c r="A41" s="40"/>
      <c r="B41" s="307" t="s">
        <v>87</v>
      </c>
      <c r="C41" s="563" t="s">
        <v>676</v>
      </c>
      <c r="D41" s="431" t="s">
        <v>621</v>
      </c>
      <c r="E41" s="596">
        <v>1</v>
      </c>
      <c r="F41" s="497"/>
      <c r="G41" s="505"/>
      <c r="H41" s="293">
        <f t="shared" si="0"/>
        <v>0</v>
      </c>
      <c r="I41" s="294">
        <f t="shared" si="1"/>
        <v>0</v>
      </c>
    </row>
    <row r="42" spans="1:9" x14ac:dyDescent="0.2">
      <c r="A42" s="40"/>
      <c r="B42" s="307" t="s">
        <v>89</v>
      </c>
      <c r="C42" s="563" t="s">
        <v>677</v>
      </c>
      <c r="D42" s="431" t="s">
        <v>621</v>
      </c>
      <c r="E42" s="596">
        <v>1</v>
      </c>
      <c r="F42" s="497"/>
      <c r="G42" s="505"/>
      <c r="H42" s="293">
        <f t="shared" si="0"/>
        <v>0</v>
      </c>
      <c r="I42" s="294">
        <f t="shared" si="1"/>
        <v>0</v>
      </c>
    </row>
    <row r="43" spans="1:9" x14ac:dyDescent="0.2">
      <c r="A43" s="40"/>
      <c r="B43" s="307" t="s">
        <v>91</v>
      </c>
      <c r="C43" s="563" t="s">
        <v>678</v>
      </c>
      <c r="D43" s="431" t="s">
        <v>40</v>
      </c>
      <c r="E43" s="596">
        <v>1</v>
      </c>
      <c r="F43" s="497"/>
      <c r="G43" s="505"/>
      <c r="H43" s="293">
        <f t="shared" si="0"/>
        <v>0</v>
      </c>
      <c r="I43" s="294">
        <f t="shared" si="1"/>
        <v>0</v>
      </c>
    </row>
    <row r="44" spans="1:9" x14ac:dyDescent="0.2">
      <c r="A44" s="40"/>
      <c r="B44" s="307" t="s">
        <v>93</v>
      </c>
      <c r="C44" s="563" t="s">
        <v>679</v>
      </c>
      <c r="D44" s="431" t="s">
        <v>40</v>
      </c>
      <c r="E44" s="596">
        <v>1</v>
      </c>
      <c r="F44" s="497"/>
      <c r="G44" s="505"/>
      <c r="H44" s="293">
        <f t="shared" si="0"/>
        <v>0</v>
      </c>
      <c r="I44" s="294">
        <f t="shared" si="1"/>
        <v>0</v>
      </c>
    </row>
    <row r="45" spans="1:9" x14ac:dyDescent="0.2">
      <c r="A45" s="40"/>
      <c r="B45" s="307" t="s">
        <v>95</v>
      </c>
      <c r="C45" s="563" t="s">
        <v>680</v>
      </c>
      <c r="D45" s="431" t="s">
        <v>40</v>
      </c>
      <c r="E45" s="596">
        <v>2</v>
      </c>
      <c r="F45" s="497"/>
      <c r="G45" s="505"/>
      <c r="H45" s="293">
        <f t="shared" si="0"/>
        <v>0</v>
      </c>
      <c r="I45" s="294">
        <f t="shared" si="1"/>
        <v>0</v>
      </c>
    </row>
    <row r="46" spans="1:9" x14ac:dyDescent="0.2">
      <c r="A46" s="40"/>
      <c r="B46" s="307" t="s">
        <v>97</v>
      </c>
      <c r="C46" s="564" t="s">
        <v>276</v>
      </c>
      <c r="D46" s="431" t="s">
        <v>40</v>
      </c>
      <c r="E46" s="596">
        <v>1</v>
      </c>
      <c r="F46" s="497"/>
      <c r="G46" s="505"/>
      <c r="H46" s="293">
        <f t="shared" si="0"/>
        <v>0</v>
      </c>
      <c r="I46" s="294">
        <f t="shared" si="1"/>
        <v>0</v>
      </c>
    </row>
    <row r="47" spans="1:9" ht="21" customHeight="1" x14ac:dyDescent="0.2">
      <c r="A47" s="40"/>
      <c r="B47" s="307" t="s">
        <v>99</v>
      </c>
      <c r="C47" s="563" t="s">
        <v>681</v>
      </c>
      <c r="D47" s="431" t="s">
        <v>40</v>
      </c>
      <c r="E47" s="596">
        <v>1</v>
      </c>
      <c r="F47" s="497"/>
      <c r="G47" s="505"/>
      <c r="H47" s="293">
        <f t="shared" si="0"/>
        <v>0</v>
      </c>
      <c r="I47" s="294">
        <f t="shared" si="1"/>
        <v>0</v>
      </c>
    </row>
    <row r="48" spans="1:9" x14ac:dyDescent="0.2">
      <c r="A48" s="40"/>
      <c r="B48" s="307" t="s">
        <v>512</v>
      </c>
      <c r="C48" s="563" t="s">
        <v>682</v>
      </c>
      <c r="D48" s="431" t="s">
        <v>40</v>
      </c>
      <c r="E48" s="596">
        <v>1</v>
      </c>
      <c r="F48" s="497"/>
      <c r="G48" s="505"/>
      <c r="H48" s="293">
        <f t="shared" si="0"/>
        <v>0</v>
      </c>
      <c r="I48" s="294">
        <f t="shared" si="1"/>
        <v>0</v>
      </c>
    </row>
    <row r="49" spans="1:9" x14ac:dyDescent="0.2">
      <c r="A49" s="40"/>
      <c r="B49" s="307" t="s">
        <v>513</v>
      </c>
      <c r="C49" s="563" t="s">
        <v>580</v>
      </c>
      <c r="D49" s="431" t="s">
        <v>621</v>
      </c>
      <c r="E49" s="596">
        <v>2</v>
      </c>
      <c r="F49" s="497"/>
      <c r="G49" s="505"/>
      <c r="H49" s="293">
        <f t="shared" si="0"/>
        <v>0</v>
      </c>
      <c r="I49" s="294">
        <f t="shared" si="1"/>
        <v>0</v>
      </c>
    </row>
    <row r="50" spans="1:9" x14ac:dyDescent="0.2">
      <c r="A50" s="40"/>
      <c r="B50" s="307" t="s">
        <v>683</v>
      </c>
      <c r="C50" s="563" t="s">
        <v>684</v>
      </c>
      <c r="D50" s="431" t="s">
        <v>40</v>
      </c>
      <c r="E50" s="596">
        <v>1</v>
      </c>
      <c r="F50" s="497"/>
      <c r="G50" s="505"/>
      <c r="H50" s="293">
        <f t="shared" si="0"/>
        <v>0</v>
      </c>
      <c r="I50" s="294">
        <f t="shared" si="1"/>
        <v>0</v>
      </c>
    </row>
    <row r="51" spans="1:9" ht="3" customHeight="1" x14ac:dyDescent="0.2">
      <c r="A51" s="40"/>
      <c r="B51" s="307"/>
      <c r="C51" s="308"/>
      <c r="D51" s="431"/>
      <c r="E51" s="595"/>
      <c r="F51" s="497"/>
      <c r="G51" s="505"/>
      <c r="H51" s="293"/>
      <c r="I51" s="294"/>
    </row>
    <row r="52" spans="1:9" ht="15" customHeight="1" x14ac:dyDescent="0.2">
      <c r="A52" s="40">
        <v>6</v>
      </c>
      <c r="B52" s="307"/>
      <c r="C52" s="310" t="s">
        <v>581</v>
      </c>
      <c r="D52" s="496"/>
      <c r="E52" s="595"/>
      <c r="F52" s="497"/>
      <c r="G52" s="505"/>
      <c r="H52" s="295">
        <f>+H53+H54</f>
        <v>0</v>
      </c>
      <c r="I52" s="296">
        <f>+I53+I54</f>
        <v>0</v>
      </c>
    </row>
    <row r="53" spans="1:9" x14ac:dyDescent="0.2">
      <c r="A53" s="40"/>
      <c r="B53" s="307" t="s">
        <v>266</v>
      </c>
      <c r="C53" s="308" t="s">
        <v>295</v>
      </c>
      <c r="D53" s="431" t="s">
        <v>40</v>
      </c>
      <c r="E53" s="595">
        <v>1</v>
      </c>
      <c r="F53" s="497"/>
      <c r="G53" s="505"/>
      <c r="H53" s="293">
        <f t="shared" si="0"/>
        <v>0</v>
      </c>
      <c r="I53" s="294">
        <f t="shared" si="1"/>
        <v>0</v>
      </c>
    </row>
    <row r="54" spans="1:9" x14ac:dyDescent="0.2">
      <c r="A54" s="40"/>
      <c r="B54" s="307" t="s">
        <v>286</v>
      </c>
      <c r="C54" s="308" t="s">
        <v>293</v>
      </c>
      <c r="D54" s="431" t="s">
        <v>40</v>
      </c>
      <c r="E54" s="595">
        <v>1</v>
      </c>
      <c r="F54" s="497"/>
      <c r="G54" s="505"/>
      <c r="H54" s="293">
        <f t="shared" si="0"/>
        <v>0</v>
      </c>
      <c r="I54" s="294">
        <f t="shared" si="1"/>
        <v>0</v>
      </c>
    </row>
    <row r="55" spans="1:9" ht="4.5" customHeight="1" x14ac:dyDescent="0.2">
      <c r="A55" s="40"/>
      <c r="B55" s="307"/>
      <c r="C55" s="308"/>
      <c r="D55" s="431"/>
      <c r="E55" s="595"/>
      <c r="F55" s="497"/>
      <c r="G55" s="505"/>
      <c r="H55" s="293"/>
      <c r="I55" s="294"/>
    </row>
    <row r="56" spans="1:9" ht="21.75" customHeight="1" x14ac:dyDescent="0.2">
      <c r="A56" s="40">
        <v>7</v>
      </c>
      <c r="B56" s="307"/>
      <c r="C56" s="310" t="s">
        <v>582</v>
      </c>
      <c r="D56" s="496"/>
      <c r="E56" s="595"/>
      <c r="F56" s="497"/>
      <c r="G56" s="505"/>
      <c r="H56" s="295">
        <f>SUM(H57:H61)</f>
        <v>0</v>
      </c>
      <c r="I56" s="318">
        <f>SUM(I57:I61)</f>
        <v>0</v>
      </c>
    </row>
    <row r="57" spans="1:9" x14ac:dyDescent="0.2">
      <c r="A57" s="40"/>
      <c r="B57" s="307" t="s">
        <v>101</v>
      </c>
      <c r="C57" s="308" t="s">
        <v>305</v>
      </c>
      <c r="D57" s="431" t="s">
        <v>40</v>
      </c>
      <c r="E57" s="595">
        <v>4</v>
      </c>
      <c r="F57" s="497"/>
      <c r="G57" s="505"/>
      <c r="H57" s="293">
        <f t="shared" si="0"/>
        <v>0</v>
      </c>
      <c r="I57" s="294">
        <f t="shared" si="1"/>
        <v>0</v>
      </c>
    </row>
    <row r="58" spans="1:9" x14ac:dyDescent="0.2">
      <c r="A58" s="40"/>
      <c r="B58" s="307" t="s">
        <v>102</v>
      </c>
      <c r="C58" s="308" t="s">
        <v>306</v>
      </c>
      <c r="D58" s="431" t="s">
        <v>621</v>
      </c>
      <c r="E58" s="595">
        <v>6</v>
      </c>
      <c r="F58" s="497"/>
      <c r="G58" s="505"/>
      <c r="H58" s="293">
        <f t="shared" si="0"/>
        <v>0</v>
      </c>
      <c r="I58" s="294">
        <f t="shared" si="1"/>
        <v>0</v>
      </c>
    </row>
    <row r="59" spans="1:9" x14ac:dyDescent="0.2">
      <c r="A59" s="40"/>
      <c r="B59" s="307" t="s">
        <v>103</v>
      </c>
      <c r="C59" s="308" t="s">
        <v>301</v>
      </c>
      <c r="D59" s="431" t="s">
        <v>40</v>
      </c>
      <c r="E59" s="595">
        <v>4</v>
      </c>
      <c r="F59" s="497"/>
      <c r="G59" s="505"/>
      <c r="H59" s="293">
        <f t="shared" si="0"/>
        <v>0</v>
      </c>
      <c r="I59" s="294">
        <f t="shared" si="1"/>
        <v>0</v>
      </c>
    </row>
    <row r="60" spans="1:9" x14ac:dyDescent="0.2">
      <c r="A60" s="40"/>
      <c r="B60" s="307" t="s">
        <v>104</v>
      </c>
      <c r="C60" s="308" t="s">
        <v>303</v>
      </c>
      <c r="D60" s="431" t="s">
        <v>621</v>
      </c>
      <c r="E60" s="595">
        <v>6</v>
      </c>
      <c r="F60" s="497"/>
      <c r="G60" s="505"/>
      <c r="H60" s="293">
        <f t="shared" si="0"/>
        <v>0</v>
      </c>
      <c r="I60" s="294">
        <f t="shared" si="1"/>
        <v>0</v>
      </c>
    </row>
    <row r="61" spans="1:9" x14ac:dyDescent="0.2">
      <c r="A61" s="40"/>
      <c r="B61" s="307" t="s">
        <v>105</v>
      </c>
      <c r="C61" s="308" t="s">
        <v>583</v>
      </c>
      <c r="D61" s="431" t="s">
        <v>40</v>
      </c>
      <c r="E61" s="595">
        <v>1</v>
      </c>
      <c r="F61" s="497"/>
      <c r="G61" s="505"/>
      <c r="H61" s="293">
        <f t="shared" si="0"/>
        <v>0</v>
      </c>
      <c r="I61" s="294">
        <f t="shared" si="1"/>
        <v>0</v>
      </c>
    </row>
    <row r="62" spans="1:9" ht="5.25" customHeight="1" x14ac:dyDescent="0.2">
      <c r="A62" s="40"/>
      <c r="B62" s="307"/>
      <c r="C62" s="308"/>
      <c r="D62" s="431"/>
      <c r="E62" s="595"/>
      <c r="F62" s="497"/>
      <c r="G62" s="505"/>
      <c r="H62" s="293"/>
      <c r="I62" s="294"/>
    </row>
    <row r="63" spans="1:9" ht="18" customHeight="1" x14ac:dyDescent="0.2">
      <c r="A63" s="40">
        <v>8</v>
      </c>
      <c r="B63" s="309"/>
      <c r="C63" s="310" t="s">
        <v>628</v>
      </c>
      <c r="D63" s="496"/>
      <c r="E63" s="595"/>
      <c r="F63" s="497"/>
      <c r="G63" s="505"/>
      <c r="H63" s="295">
        <f>SUM(H64:H83)</f>
        <v>0</v>
      </c>
      <c r="I63" s="318">
        <f>SUM(I64:I83)</f>
        <v>0</v>
      </c>
    </row>
    <row r="64" spans="1:9" x14ac:dyDescent="0.2">
      <c r="A64" s="40"/>
      <c r="B64" s="307" t="s">
        <v>109</v>
      </c>
      <c r="C64" s="308" t="s">
        <v>584</v>
      </c>
      <c r="D64" s="431" t="s">
        <v>40</v>
      </c>
      <c r="E64" s="595">
        <v>1</v>
      </c>
      <c r="F64" s="497"/>
      <c r="G64" s="505"/>
      <c r="H64" s="293">
        <f t="shared" ref="H64:H123" si="4">F64*E64</f>
        <v>0</v>
      </c>
      <c r="I64" s="294">
        <f t="shared" ref="I64:I123" si="5">G64*E64</f>
        <v>0</v>
      </c>
    </row>
    <row r="65" spans="1:9" x14ac:dyDescent="0.2">
      <c r="A65" s="40"/>
      <c r="B65" s="307" t="s">
        <v>110</v>
      </c>
      <c r="C65" s="308" t="s">
        <v>316</v>
      </c>
      <c r="D65" s="431" t="s">
        <v>621</v>
      </c>
      <c r="E65" s="595">
        <v>1</v>
      </c>
      <c r="F65" s="497"/>
      <c r="G65" s="505"/>
      <c r="H65" s="293">
        <f t="shared" si="4"/>
        <v>0</v>
      </c>
      <c r="I65" s="294">
        <f t="shared" si="5"/>
        <v>0</v>
      </c>
    </row>
    <row r="66" spans="1:9" x14ac:dyDescent="0.2">
      <c r="A66" s="40"/>
      <c r="B66" s="307" t="s">
        <v>629</v>
      </c>
      <c r="C66" s="308" t="s">
        <v>317</v>
      </c>
      <c r="D66" s="431" t="s">
        <v>621</v>
      </c>
      <c r="E66" s="595">
        <v>2</v>
      </c>
      <c r="F66" s="497"/>
      <c r="G66" s="505"/>
      <c r="H66" s="293">
        <f t="shared" si="4"/>
        <v>0</v>
      </c>
      <c r="I66" s="294">
        <f t="shared" si="5"/>
        <v>0</v>
      </c>
    </row>
    <row r="67" spans="1:9" x14ac:dyDescent="0.2">
      <c r="A67" s="40"/>
      <c r="B67" s="307" t="s">
        <v>630</v>
      </c>
      <c r="C67" s="308" t="s">
        <v>585</v>
      </c>
      <c r="D67" s="431" t="s">
        <v>40</v>
      </c>
      <c r="E67" s="595">
        <v>2</v>
      </c>
      <c r="F67" s="497"/>
      <c r="G67" s="505"/>
      <c r="H67" s="293">
        <f t="shared" si="4"/>
        <v>0</v>
      </c>
      <c r="I67" s="294">
        <f t="shared" si="5"/>
        <v>0</v>
      </c>
    </row>
    <row r="68" spans="1:9" x14ac:dyDescent="0.2">
      <c r="A68" s="40"/>
      <c r="B68" s="307" t="s">
        <v>631</v>
      </c>
      <c r="C68" s="308" t="s">
        <v>586</v>
      </c>
      <c r="D68" s="431" t="s">
        <v>40</v>
      </c>
      <c r="E68" s="595">
        <v>2</v>
      </c>
      <c r="F68" s="497"/>
      <c r="G68" s="505"/>
      <c r="H68" s="293">
        <f t="shared" si="4"/>
        <v>0</v>
      </c>
      <c r="I68" s="294">
        <f t="shared" si="5"/>
        <v>0</v>
      </c>
    </row>
    <row r="69" spans="1:9" x14ac:dyDescent="0.2">
      <c r="A69" s="40"/>
      <c r="B69" s="307" t="s">
        <v>632</v>
      </c>
      <c r="C69" s="308" t="s">
        <v>587</v>
      </c>
      <c r="D69" s="431" t="s">
        <v>40</v>
      </c>
      <c r="E69" s="595">
        <v>2</v>
      </c>
      <c r="F69" s="497"/>
      <c r="G69" s="505"/>
      <c r="H69" s="293">
        <f t="shared" si="4"/>
        <v>0</v>
      </c>
      <c r="I69" s="294">
        <f t="shared" si="5"/>
        <v>0</v>
      </c>
    </row>
    <row r="70" spans="1:9" x14ac:dyDescent="0.2">
      <c r="A70" s="40"/>
      <c r="B70" s="307" t="s">
        <v>633</v>
      </c>
      <c r="C70" s="308" t="s">
        <v>588</v>
      </c>
      <c r="D70" s="431" t="s">
        <v>40</v>
      </c>
      <c r="E70" s="595">
        <v>2</v>
      </c>
      <c r="F70" s="497"/>
      <c r="G70" s="505"/>
      <c r="H70" s="293">
        <f t="shared" si="4"/>
        <v>0</v>
      </c>
      <c r="I70" s="294">
        <f t="shared" si="5"/>
        <v>0</v>
      </c>
    </row>
    <row r="71" spans="1:9" x14ac:dyDescent="0.2">
      <c r="A71" s="40"/>
      <c r="B71" s="307" t="s">
        <v>634</v>
      </c>
      <c r="C71" s="308" t="s">
        <v>589</v>
      </c>
      <c r="D71" s="431" t="s">
        <v>40</v>
      </c>
      <c r="E71" s="595">
        <v>2</v>
      </c>
      <c r="F71" s="497"/>
      <c r="G71" s="505"/>
      <c r="H71" s="293">
        <f t="shared" si="4"/>
        <v>0</v>
      </c>
      <c r="I71" s="294">
        <f t="shared" si="5"/>
        <v>0</v>
      </c>
    </row>
    <row r="72" spans="1:9" x14ac:dyDescent="0.2">
      <c r="A72" s="40"/>
      <c r="B72" s="307" t="s">
        <v>635</v>
      </c>
      <c r="C72" s="308" t="s">
        <v>590</v>
      </c>
      <c r="D72" s="431" t="s">
        <v>40</v>
      </c>
      <c r="E72" s="595">
        <v>2</v>
      </c>
      <c r="F72" s="497"/>
      <c r="G72" s="505"/>
      <c r="H72" s="293">
        <f t="shared" si="4"/>
        <v>0</v>
      </c>
      <c r="I72" s="294">
        <f t="shared" si="5"/>
        <v>0</v>
      </c>
    </row>
    <row r="73" spans="1:9" x14ac:dyDescent="0.2">
      <c r="A73" s="40"/>
      <c r="B73" s="307" t="s">
        <v>636</v>
      </c>
      <c r="C73" s="308" t="s">
        <v>591</v>
      </c>
      <c r="D73" s="431" t="s">
        <v>621</v>
      </c>
      <c r="E73" s="595">
        <v>2</v>
      </c>
      <c r="F73" s="497"/>
      <c r="G73" s="505"/>
      <c r="H73" s="293">
        <f t="shared" si="4"/>
        <v>0</v>
      </c>
      <c r="I73" s="294">
        <f t="shared" si="5"/>
        <v>0</v>
      </c>
    </row>
    <row r="74" spans="1:9" x14ac:dyDescent="0.2">
      <c r="A74" s="40"/>
      <c r="B74" s="307" t="s">
        <v>637</v>
      </c>
      <c r="C74" s="308" t="s">
        <v>321</v>
      </c>
      <c r="D74" s="431" t="s">
        <v>40</v>
      </c>
      <c r="E74" s="595">
        <v>1</v>
      </c>
      <c r="F74" s="497"/>
      <c r="G74" s="505"/>
      <c r="H74" s="293">
        <f t="shared" si="4"/>
        <v>0</v>
      </c>
      <c r="I74" s="294">
        <f t="shared" si="5"/>
        <v>0</v>
      </c>
    </row>
    <row r="75" spans="1:9" x14ac:dyDescent="0.2">
      <c r="A75" s="40"/>
      <c r="B75" s="307" t="s">
        <v>638</v>
      </c>
      <c r="C75" s="308" t="s">
        <v>592</v>
      </c>
      <c r="D75" s="431" t="s">
        <v>40</v>
      </c>
      <c r="E75" s="595">
        <v>2</v>
      </c>
      <c r="F75" s="497"/>
      <c r="G75" s="505"/>
      <c r="H75" s="293">
        <f t="shared" si="4"/>
        <v>0</v>
      </c>
      <c r="I75" s="294">
        <f t="shared" si="5"/>
        <v>0</v>
      </c>
    </row>
    <row r="76" spans="1:9" x14ac:dyDescent="0.2">
      <c r="A76" s="40"/>
      <c r="B76" s="307" t="s">
        <v>639</v>
      </c>
      <c r="C76" s="308" t="s">
        <v>593</v>
      </c>
      <c r="D76" s="431" t="s">
        <v>40</v>
      </c>
      <c r="E76" s="595">
        <v>1</v>
      </c>
      <c r="F76" s="497"/>
      <c r="G76" s="505"/>
      <c r="H76" s="293">
        <f t="shared" si="4"/>
        <v>0</v>
      </c>
      <c r="I76" s="294">
        <f t="shared" si="5"/>
        <v>0</v>
      </c>
    </row>
    <row r="77" spans="1:9" x14ac:dyDescent="0.2">
      <c r="A77" s="40"/>
      <c r="B77" s="307" t="s">
        <v>640</v>
      </c>
      <c r="C77" s="308" t="s">
        <v>594</v>
      </c>
      <c r="D77" s="431" t="s">
        <v>40</v>
      </c>
      <c r="E77" s="595">
        <v>1</v>
      </c>
      <c r="F77" s="497"/>
      <c r="G77" s="505"/>
      <c r="H77" s="293">
        <f t="shared" si="4"/>
        <v>0</v>
      </c>
      <c r="I77" s="294">
        <f t="shared" si="5"/>
        <v>0</v>
      </c>
    </row>
    <row r="78" spans="1:9" x14ac:dyDescent="0.2">
      <c r="A78" s="40"/>
      <c r="B78" s="307" t="s">
        <v>641</v>
      </c>
      <c r="C78" s="308" t="s">
        <v>595</v>
      </c>
      <c r="D78" s="431" t="s">
        <v>40</v>
      </c>
      <c r="E78" s="595">
        <v>1</v>
      </c>
      <c r="F78" s="497"/>
      <c r="G78" s="505"/>
      <c r="H78" s="293">
        <f t="shared" si="4"/>
        <v>0</v>
      </c>
      <c r="I78" s="294">
        <f t="shared" si="5"/>
        <v>0</v>
      </c>
    </row>
    <row r="79" spans="1:9" x14ac:dyDescent="0.2">
      <c r="A79" s="40"/>
      <c r="B79" s="307" t="s">
        <v>642</v>
      </c>
      <c r="C79" s="308" t="s">
        <v>596</v>
      </c>
      <c r="D79" s="431" t="s">
        <v>40</v>
      </c>
      <c r="E79" s="595">
        <v>1</v>
      </c>
      <c r="F79" s="497"/>
      <c r="G79" s="505"/>
      <c r="H79" s="293">
        <f t="shared" si="4"/>
        <v>0</v>
      </c>
      <c r="I79" s="294">
        <f t="shared" si="5"/>
        <v>0</v>
      </c>
    </row>
    <row r="80" spans="1:9" x14ac:dyDescent="0.2">
      <c r="A80" s="40"/>
      <c r="B80" s="307" t="s">
        <v>643</v>
      </c>
      <c r="C80" s="308" t="s">
        <v>323</v>
      </c>
      <c r="D80" s="431" t="s">
        <v>40</v>
      </c>
      <c r="E80" s="595">
        <v>1</v>
      </c>
      <c r="F80" s="497"/>
      <c r="G80" s="505"/>
      <c r="H80" s="293">
        <f t="shared" si="4"/>
        <v>0</v>
      </c>
      <c r="I80" s="294">
        <f t="shared" si="5"/>
        <v>0</v>
      </c>
    </row>
    <row r="81" spans="1:9" x14ac:dyDescent="0.2">
      <c r="A81" s="40"/>
      <c r="B81" s="307" t="s">
        <v>644</v>
      </c>
      <c r="C81" s="308" t="s">
        <v>597</v>
      </c>
      <c r="D81" s="431" t="s">
        <v>40</v>
      </c>
      <c r="E81" s="595">
        <v>1</v>
      </c>
      <c r="F81" s="497"/>
      <c r="G81" s="505"/>
      <c r="H81" s="293">
        <f t="shared" si="4"/>
        <v>0</v>
      </c>
      <c r="I81" s="294">
        <f t="shared" si="5"/>
        <v>0</v>
      </c>
    </row>
    <row r="82" spans="1:9" x14ac:dyDescent="0.2">
      <c r="A82" s="40"/>
      <c r="B82" s="307" t="s">
        <v>645</v>
      </c>
      <c r="C82" s="308" t="s">
        <v>598</v>
      </c>
      <c r="D82" s="431" t="s">
        <v>40</v>
      </c>
      <c r="E82" s="595">
        <v>1</v>
      </c>
      <c r="F82" s="497"/>
      <c r="G82" s="505"/>
      <c r="H82" s="293">
        <f t="shared" si="4"/>
        <v>0</v>
      </c>
      <c r="I82" s="294">
        <f t="shared" si="5"/>
        <v>0</v>
      </c>
    </row>
    <row r="83" spans="1:9" x14ac:dyDescent="0.2">
      <c r="A83" s="40"/>
      <c r="B83" s="307" t="s">
        <v>646</v>
      </c>
      <c r="C83" s="308" t="s">
        <v>326</v>
      </c>
      <c r="D83" s="431" t="s">
        <v>40</v>
      </c>
      <c r="E83" s="595">
        <v>1</v>
      </c>
      <c r="F83" s="497"/>
      <c r="G83" s="505"/>
      <c r="H83" s="293">
        <f t="shared" si="4"/>
        <v>0</v>
      </c>
      <c r="I83" s="294">
        <f t="shared" si="5"/>
        <v>0</v>
      </c>
    </row>
    <row r="84" spans="1:9" ht="6" customHeight="1" x14ac:dyDescent="0.2">
      <c r="A84" s="40"/>
      <c r="B84" s="307"/>
      <c r="C84" s="308"/>
      <c r="D84" s="431"/>
      <c r="E84" s="595"/>
      <c r="F84" s="497"/>
      <c r="G84" s="505"/>
      <c r="H84" s="293"/>
      <c r="I84" s="294"/>
    </row>
    <row r="85" spans="1:9" ht="21.75" customHeight="1" x14ac:dyDescent="0.2">
      <c r="A85" s="40">
        <v>9</v>
      </c>
      <c r="B85" s="307"/>
      <c r="C85" s="310" t="s">
        <v>599</v>
      </c>
      <c r="D85" s="496"/>
      <c r="E85" s="595"/>
      <c r="F85" s="497"/>
      <c r="G85" s="505"/>
      <c r="H85" s="295">
        <f>SUM(H86:H90)</f>
        <v>0</v>
      </c>
      <c r="I85" s="296">
        <f>SUM(I86:I90)</f>
        <v>0</v>
      </c>
    </row>
    <row r="86" spans="1:9" x14ac:dyDescent="0.2">
      <c r="A86" s="40"/>
      <c r="B86" s="307" t="s">
        <v>166</v>
      </c>
      <c r="C86" s="308" t="s">
        <v>600</v>
      </c>
      <c r="D86" s="431" t="s">
        <v>40</v>
      </c>
      <c r="E86" s="595">
        <v>1</v>
      </c>
      <c r="F86" s="497"/>
      <c r="G86" s="505"/>
      <c r="H86" s="293">
        <f t="shared" si="4"/>
        <v>0</v>
      </c>
      <c r="I86" s="294">
        <f t="shared" si="5"/>
        <v>0</v>
      </c>
    </row>
    <row r="87" spans="1:9" x14ac:dyDescent="0.2">
      <c r="A87" s="40"/>
      <c r="B87" s="307" t="s">
        <v>168</v>
      </c>
      <c r="C87" s="308" t="s">
        <v>601</v>
      </c>
      <c r="D87" s="431" t="s">
        <v>40</v>
      </c>
      <c r="E87" s="595">
        <v>2</v>
      </c>
      <c r="F87" s="497"/>
      <c r="G87" s="505"/>
      <c r="H87" s="293">
        <f t="shared" si="4"/>
        <v>0</v>
      </c>
      <c r="I87" s="294">
        <f t="shared" si="5"/>
        <v>0</v>
      </c>
    </row>
    <row r="88" spans="1:9" x14ac:dyDescent="0.2">
      <c r="A88" s="40"/>
      <c r="B88" s="307" t="s">
        <v>170</v>
      </c>
      <c r="C88" s="308" t="s">
        <v>602</v>
      </c>
      <c r="D88" s="431" t="s">
        <v>40</v>
      </c>
      <c r="E88" s="595">
        <v>1</v>
      </c>
      <c r="F88" s="497"/>
      <c r="G88" s="505"/>
      <c r="H88" s="293">
        <f t="shared" si="4"/>
        <v>0</v>
      </c>
      <c r="I88" s="294">
        <f t="shared" si="5"/>
        <v>0</v>
      </c>
    </row>
    <row r="89" spans="1:9" x14ac:dyDescent="0.2">
      <c r="A89" s="40"/>
      <c r="B89" s="307" t="s">
        <v>172</v>
      </c>
      <c r="C89" s="308" t="s">
        <v>603</v>
      </c>
      <c r="D89" s="431" t="s">
        <v>40</v>
      </c>
      <c r="E89" s="595">
        <v>1</v>
      </c>
      <c r="F89" s="497"/>
      <c r="G89" s="505"/>
      <c r="H89" s="293">
        <f t="shared" si="4"/>
        <v>0</v>
      </c>
      <c r="I89" s="294">
        <f t="shared" si="5"/>
        <v>0</v>
      </c>
    </row>
    <row r="90" spans="1:9" x14ac:dyDescent="0.2">
      <c r="A90" s="40"/>
      <c r="B90" s="307" t="s">
        <v>174</v>
      </c>
      <c r="C90" s="308" t="s">
        <v>331</v>
      </c>
      <c r="D90" s="431" t="s">
        <v>40</v>
      </c>
      <c r="E90" s="595">
        <v>1</v>
      </c>
      <c r="F90" s="497"/>
      <c r="G90" s="505"/>
      <c r="H90" s="293">
        <f t="shared" si="4"/>
        <v>0</v>
      </c>
      <c r="I90" s="294">
        <f t="shared" si="5"/>
        <v>0</v>
      </c>
    </row>
    <row r="91" spans="1:9" ht="3.75" customHeight="1" x14ac:dyDescent="0.2">
      <c r="A91" s="40"/>
      <c r="B91" s="307"/>
      <c r="C91" s="308"/>
      <c r="D91" s="431"/>
      <c r="E91" s="595"/>
      <c r="F91" s="497"/>
      <c r="G91" s="505"/>
      <c r="H91" s="293"/>
      <c r="I91" s="294"/>
    </row>
    <row r="92" spans="1:9" ht="14.25" customHeight="1" x14ac:dyDescent="0.2">
      <c r="A92" s="40">
        <v>10</v>
      </c>
      <c r="B92" s="307"/>
      <c r="C92" s="310" t="s">
        <v>604</v>
      </c>
      <c r="D92" s="496"/>
      <c r="E92" s="595"/>
      <c r="F92" s="497"/>
      <c r="G92" s="505"/>
      <c r="H92" s="295">
        <f>SUM(H93:H96)</f>
        <v>0</v>
      </c>
      <c r="I92" s="296">
        <f>SUM(I93:I96)</f>
        <v>0</v>
      </c>
    </row>
    <row r="93" spans="1:9" x14ac:dyDescent="0.2">
      <c r="A93" s="40"/>
      <c r="B93" s="307" t="s">
        <v>294</v>
      </c>
      <c r="C93" s="308" t="s">
        <v>605</v>
      </c>
      <c r="D93" s="431" t="s">
        <v>40</v>
      </c>
      <c r="E93" s="595">
        <v>1</v>
      </c>
      <c r="F93" s="497"/>
      <c r="G93" s="505"/>
      <c r="H93" s="293">
        <f t="shared" si="4"/>
        <v>0</v>
      </c>
      <c r="I93" s="294">
        <f t="shared" si="5"/>
        <v>0</v>
      </c>
    </row>
    <row r="94" spans="1:9" x14ac:dyDescent="0.2">
      <c r="A94" s="40"/>
      <c r="B94" s="307" t="s">
        <v>296</v>
      </c>
      <c r="C94" s="308" t="s">
        <v>606</v>
      </c>
      <c r="D94" s="431" t="s">
        <v>40</v>
      </c>
      <c r="E94" s="595">
        <v>1</v>
      </c>
      <c r="F94" s="497"/>
      <c r="G94" s="505"/>
      <c r="H94" s="293">
        <f t="shared" si="4"/>
        <v>0</v>
      </c>
      <c r="I94" s="294">
        <f t="shared" si="5"/>
        <v>0</v>
      </c>
    </row>
    <row r="95" spans="1:9" x14ac:dyDescent="0.2">
      <c r="A95" s="40"/>
      <c r="B95" s="307" t="s">
        <v>439</v>
      </c>
      <c r="C95" s="308" t="s">
        <v>333</v>
      </c>
      <c r="D95" s="431" t="s">
        <v>621</v>
      </c>
      <c r="E95" s="595">
        <v>1</v>
      </c>
      <c r="F95" s="497"/>
      <c r="G95" s="505"/>
      <c r="H95" s="293">
        <f t="shared" si="4"/>
        <v>0</v>
      </c>
      <c r="I95" s="294">
        <f t="shared" si="5"/>
        <v>0</v>
      </c>
    </row>
    <row r="96" spans="1:9" x14ac:dyDescent="0.2">
      <c r="A96" s="40"/>
      <c r="B96" s="307" t="s">
        <v>440</v>
      </c>
      <c r="C96" s="308" t="s">
        <v>607</v>
      </c>
      <c r="D96" s="431" t="s">
        <v>40</v>
      </c>
      <c r="E96" s="595">
        <v>1</v>
      </c>
      <c r="F96" s="497"/>
      <c r="G96" s="505"/>
      <c r="H96" s="293">
        <f t="shared" si="4"/>
        <v>0</v>
      </c>
      <c r="I96" s="294">
        <f t="shared" si="5"/>
        <v>0</v>
      </c>
    </row>
    <row r="97" spans="1:9" ht="6" customHeight="1" x14ac:dyDescent="0.2">
      <c r="A97" s="40"/>
      <c r="B97" s="307"/>
      <c r="C97" s="308"/>
      <c r="D97" s="431"/>
      <c r="E97" s="595"/>
      <c r="F97" s="497"/>
      <c r="G97" s="505"/>
      <c r="H97" s="293"/>
      <c r="I97" s="294"/>
    </row>
    <row r="98" spans="1:9" ht="15.75" customHeight="1" x14ac:dyDescent="0.2">
      <c r="A98" s="40">
        <v>11</v>
      </c>
      <c r="B98" s="309"/>
      <c r="C98" s="310" t="s">
        <v>647</v>
      </c>
      <c r="D98" s="496"/>
      <c r="E98" s="595"/>
      <c r="F98" s="497"/>
      <c r="G98" s="505"/>
      <c r="H98" s="295">
        <f>SUM(H99:H102)</f>
        <v>0</v>
      </c>
      <c r="I98" s="296">
        <f>SUM(I99:I102)</f>
        <v>0</v>
      </c>
    </row>
    <row r="99" spans="1:9" x14ac:dyDescent="0.2">
      <c r="A99" s="40"/>
      <c r="B99" s="307" t="s">
        <v>194</v>
      </c>
      <c r="C99" s="308" t="s">
        <v>350</v>
      </c>
      <c r="D99" s="431" t="s">
        <v>37</v>
      </c>
      <c r="E99" s="595">
        <v>1</v>
      </c>
      <c r="F99" s="497"/>
      <c r="G99" s="505"/>
      <c r="H99" s="293">
        <f t="shared" si="4"/>
        <v>0</v>
      </c>
      <c r="I99" s="294">
        <f t="shared" si="5"/>
        <v>0</v>
      </c>
    </row>
    <row r="100" spans="1:9" x14ac:dyDescent="0.2">
      <c r="A100" s="40"/>
      <c r="B100" s="307" t="s">
        <v>196</v>
      </c>
      <c r="C100" s="308" t="s">
        <v>351</v>
      </c>
      <c r="D100" s="431" t="s">
        <v>37</v>
      </c>
      <c r="E100" s="595">
        <v>1</v>
      </c>
      <c r="F100" s="497"/>
      <c r="G100" s="505"/>
      <c r="H100" s="293">
        <f t="shared" si="4"/>
        <v>0</v>
      </c>
      <c r="I100" s="294">
        <f t="shared" si="5"/>
        <v>0</v>
      </c>
    </row>
    <row r="101" spans="1:9" x14ac:dyDescent="0.2">
      <c r="A101" s="40"/>
      <c r="B101" s="307" t="s">
        <v>198</v>
      </c>
      <c r="C101" s="308" t="s">
        <v>352</v>
      </c>
      <c r="D101" s="431" t="s">
        <v>37</v>
      </c>
      <c r="E101" s="595">
        <v>1</v>
      </c>
      <c r="F101" s="497"/>
      <c r="G101" s="505"/>
      <c r="H101" s="293">
        <f t="shared" si="4"/>
        <v>0</v>
      </c>
      <c r="I101" s="294">
        <f t="shared" si="5"/>
        <v>0</v>
      </c>
    </row>
    <row r="102" spans="1:9" x14ac:dyDescent="0.2">
      <c r="A102" s="40"/>
      <c r="B102" s="307" t="s">
        <v>441</v>
      </c>
      <c r="C102" s="308" t="s">
        <v>353</v>
      </c>
      <c r="D102" s="431" t="s">
        <v>37</v>
      </c>
      <c r="E102" s="595">
        <v>1</v>
      </c>
      <c r="F102" s="497"/>
      <c r="G102" s="505"/>
      <c r="H102" s="293">
        <f t="shared" si="4"/>
        <v>0</v>
      </c>
      <c r="I102" s="294">
        <f t="shared" si="5"/>
        <v>0</v>
      </c>
    </row>
    <row r="103" spans="1:9" ht="6" customHeight="1" x14ac:dyDescent="0.2">
      <c r="A103" s="40"/>
      <c r="B103" s="307"/>
      <c r="C103" s="308"/>
      <c r="D103" s="431"/>
      <c r="E103" s="595"/>
      <c r="F103" s="497"/>
      <c r="G103" s="505"/>
      <c r="H103" s="293"/>
      <c r="I103" s="294"/>
    </row>
    <row r="104" spans="1:9" ht="21.75" customHeight="1" x14ac:dyDescent="0.2">
      <c r="A104" s="40">
        <v>12</v>
      </c>
      <c r="B104" s="309"/>
      <c r="C104" s="310" t="s">
        <v>648</v>
      </c>
      <c r="D104" s="496"/>
      <c r="E104" s="595"/>
      <c r="F104" s="497"/>
      <c r="G104" s="505"/>
      <c r="H104" s="295">
        <f>SUM(H105:H113)</f>
        <v>0</v>
      </c>
      <c r="I104" s="296">
        <f>SUM(I105:I113)</f>
        <v>0</v>
      </c>
    </row>
    <row r="105" spans="1:9" s="311" customFormat="1" x14ac:dyDescent="0.2">
      <c r="A105" s="40"/>
      <c r="B105" s="307" t="s">
        <v>442</v>
      </c>
      <c r="C105" s="308" t="s">
        <v>355</v>
      </c>
      <c r="D105" s="431" t="s">
        <v>40</v>
      </c>
      <c r="E105" s="595">
        <v>1</v>
      </c>
      <c r="F105" s="497"/>
      <c r="G105" s="505"/>
      <c r="H105" s="293">
        <f t="shared" si="4"/>
        <v>0</v>
      </c>
      <c r="I105" s="294">
        <f t="shared" si="5"/>
        <v>0</v>
      </c>
    </row>
    <row r="106" spans="1:9" ht="25.5" x14ac:dyDescent="0.2">
      <c r="A106" s="40"/>
      <c r="B106" s="307" t="s">
        <v>443</v>
      </c>
      <c r="C106" s="308" t="s">
        <v>357</v>
      </c>
      <c r="D106" s="431" t="s">
        <v>621</v>
      </c>
      <c r="E106" s="595">
        <v>1</v>
      </c>
      <c r="F106" s="497"/>
      <c r="G106" s="505"/>
      <c r="H106" s="293">
        <f t="shared" si="4"/>
        <v>0</v>
      </c>
      <c r="I106" s="294">
        <f t="shared" si="5"/>
        <v>0</v>
      </c>
    </row>
    <row r="107" spans="1:9" ht="25.5" x14ac:dyDescent="0.2">
      <c r="A107" s="40"/>
      <c r="B107" s="307" t="s">
        <v>444</v>
      </c>
      <c r="C107" s="308" t="s">
        <v>608</v>
      </c>
      <c r="D107" s="431" t="s">
        <v>621</v>
      </c>
      <c r="E107" s="595">
        <v>1</v>
      </c>
      <c r="F107" s="497"/>
      <c r="G107" s="505"/>
      <c r="H107" s="293">
        <f t="shared" si="4"/>
        <v>0</v>
      </c>
      <c r="I107" s="294">
        <f t="shared" si="5"/>
        <v>0</v>
      </c>
    </row>
    <row r="108" spans="1:9" ht="25.5" x14ac:dyDescent="0.2">
      <c r="A108" s="40"/>
      <c r="B108" s="307" t="s">
        <v>445</v>
      </c>
      <c r="C108" s="308" t="s">
        <v>609</v>
      </c>
      <c r="D108" s="431" t="s">
        <v>40</v>
      </c>
      <c r="E108" s="595">
        <v>1</v>
      </c>
      <c r="F108" s="497"/>
      <c r="G108" s="505"/>
      <c r="H108" s="293">
        <f t="shared" si="4"/>
        <v>0</v>
      </c>
      <c r="I108" s="294">
        <f t="shared" si="5"/>
        <v>0</v>
      </c>
    </row>
    <row r="109" spans="1:9" ht="25.5" x14ac:dyDescent="0.2">
      <c r="A109" s="40"/>
      <c r="B109" s="307" t="s">
        <v>649</v>
      </c>
      <c r="C109" s="308" t="s">
        <v>610</v>
      </c>
      <c r="D109" s="431" t="s">
        <v>40</v>
      </c>
      <c r="E109" s="595">
        <v>1</v>
      </c>
      <c r="F109" s="497"/>
      <c r="G109" s="505"/>
      <c r="H109" s="293">
        <f t="shared" si="4"/>
        <v>0</v>
      </c>
      <c r="I109" s="294">
        <f t="shared" si="5"/>
        <v>0</v>
      </c>
    </row>
    <row r="110" spans="1:9" x14ac:dyDescent="0.2">
      <c r="A110" s="40"/>
      <c r="B110" s="307" t="s">
        <v>650</v>
      </c>
      <c r="C110" s="308" t="s">
        <v>358</v>
      </c>
      <c r="D110" s="431" t="s">
        <v>37</v>
      </c>
      <c r="E110" s="595">
        <v>1</v>
      </c>
      <c r="F110" s="497"/>
      <c r="G110" s="505"/>
      <c r="H110" s="293">
        <f t="shared" si="4"/>
        <v>0</v>
      </c>
      <c r="I110" s="294">
        <f t="shared" si="5"/>
        <v>0</v>
      </c>
    </row>
    <row r="111" spans="1:9" x14ac:dyDescent="0.2">
      <c r="A111" s="40"/>
      <c r="B111" s="307" t="s">
        <v>651</v>
      </c>
      <c r="C111" s="308" t="s">
        <v>611</v>
      </c>
      <c r="D111" s="431" t="s">
        <v>40</v>
      </c>
      <c r="E111" s="595">
        <v>1</v>
      </c>
      <c r="F111" s="497"/>
      <c r="G111" s="505"/>
      <c r="H111" s="293">
        <f t="shared" si="4"/>
        <v>0</v>
      </c>
      <c r="I111" s="294">
        <f t="shared" si="5"/>
        <v>0</v>
      </c>
    </row>
    <row r="112" spans="1:9" x14ac:dyDescent="0.2">
      <c r="A112" s="40"/>
      <c r="B112" s="307" t="s">
        <v>652</v>
      </c>
      <c r="C112" s="308" t="s">
        <v>612</v>
      </c>
      <c r="D112" s="431" t="s">
        <v>40</v>
      </c>
      <c r="E112" s="595">
        <v>1</v>
      </c>
      <c r="F112" s="497"/>
      <c r="G112" s="505"/>
      <c r="H112" s="293">
        <f t="shared" si="4"/>
        <v>0</v>
      </c>
      <c r="I112" s="294">
        <f t="shared" si="5"/>
        <v>0</v>
      </c>
    </row>
    <row r="113" spans="1:9" x14ac:dyDescent="0.2">
      <c r="A113" s="40"/>
      <c r="B113" s="307" t="s">
        <v>653</v>
      </c>
      <c r="C113" s="308" t="s">
        <v>359</v>
      </c>
      <c r="D113" s="431" t="s">
        <v>621</v>
      </c>
      <c r="E113" s="595">
        <v>1</v>
      </c>
      <c r="F113" s="497"/>
      <c r="G113" s="505"/>
      <c r="H113" s="293">
        <f t="shared" si="4"/>
        <v>0</v>
      </c>
      <c r="I113" s="294">
        <f t="shared" si="5"/>
        <v>0</v>
      </c>
    </row>
    <row r="114" spans="1:9" ht="3.75" customHeight="1" x14ac:dyDescent="0.2">
      <c r="A114" s="40"/>
      <c r="B114" s="307"/>
      <c r="C114" s="308"/>
      <c r="D114" s="431"/>
      <c r="E114" s="595"/>
      <c r="F114" s="497"/>
      <c r="G114" s="505"/>
      <c r="H114" s="293"/>
      <c r="I114" s="294"/>
    </row>
    <row r="115" spans="1:9" ht="30" customHeight="1" x14ac:dyDescent="0.2">
      <c r="A115" s="40">
        <v>13</v>
      </c>
      <c r="B115" s="309"/>
      <c r="C115" s="310" t="s">
        <v>626</v>
      </c>
      <c r="D115" s="496"/>
      <c r="E115" s="595"/>
      <c r="F115" s="497"/>
      <c r="G115" s="505"/>
      <c r="H115" s="295">
        <f>SUM(H116:H118)</f>
        <v>0</v>
      </c>
      <c r="I115" s="296">
        <f>SUM(I116:I118)</f>
        <v>0</v>
      </c>
    </row>
    <row r="116" spans="1:9" x14ac:dyDescent="0.2">
      <c r="A116" s="40"/>
      <c r="B116" s="307" t="s">
        <v>297</v>
      </c>
      <c r="C116" s="308" t="s">
        <v>613</v>
      </c>
      <c r="D116" s="431" t="s">
        <v>40</v>
      </c>
      <c r="E116" s="595">
        <v>1</v>
      </c>
      <c r="F116" s="497"/>
      <c r="G116" s="505"/>
      <c r="H116" s="293">
        <f t="shared" si="4"/>
        <v>0</v>
      </c>
      <c r="I116" s="294">
        <f t="shared" si="5"/>
        <v>0</v>
      </c>
    </row>
    <row r="117" spans="1:9" x14ac:dyDescent="0.2">
      <c r="A117" s="40"/>
      <c r="B117" s="307" t="s">
        <v>298</v>
      </c>
      <c r="C117" s="308" t="s">
        <v>365</v>
      </c>
      <c r="D117" s="431" t="s">
        <v>40</v>
      </c>
      <c r="E117" s="595">
        <v>1</v>
      </c>
      <c r="F117" s="497"/>
      <c r="G117" s="505"/>
      <c r="H117" s="293">
        <f t="shared" si="4"/>
        <v>0</v>
      </c>
      <c r="I117" s="294">
        <f t="shared" si="5"/>
        <v>0</v>
      </c>
    </row>
    <row r="118" spans="1:9" x14ac:dyDescent="0.2">
      <c r="A118" s="40"/>
      <c r="B118" s="307" t="s">
        <v>300</v>
      </c>
      <c r="C118" s="308" t="s">
        <v>614</v>
      </c>
      <c r="D118" s="431" t="s">
        <v>40</v>
      </c>
      <c r="E118" s="595">
        <v>1</v>
      </c>
      <c r="F118" s="497"/>
      <c r="G118" s="505"/>
      <c r="H118" s="293">
        <f t="shared" si="4"/>
        <v>0</v>
      </c>
      <c r="I118" s="294">
        <f t="shared" si="5"/>
        <v>0</v>
      </c>
    </row>
    <row r="119" spans="1:9" ht="4.5" customHeight="1" x14ac:dyDescent="0.2">
      <c r="A119" s="40"/>
      <c r="B119" s="307"/>
      <c r="C119" s="308"/>
      <c r="D119" s="431"/>
      <c r="E119" s="595"/>
      <c r="F119" s="497"/>
      <c r="G119" s="505"/>
      <c r="H119" s="293"/>
      <c r="I119" s="294"/>
    </row>
    <row r="120" spans="1:9" x14ac:dyDescent="0.2">
      <c r="A120" s="40"/>
      <c r="B120" s="309"/>
      <c r="C120" s="310" t="s">
        <v>615</v>
      </c>
      <c r="D120" s="496"/>
      <c r="E120" s="595"/>
      <c r="F120" s="497"/>
      <c r="G120" s="505"/>
      <c r="H120" s="295"/>
      <c r="I120" s="296"/>
    </row>
    <row r="121" spans="1:9" x14ac:dyDescent="0.2">
      <c r="A121" s="40">
        <v>14</v>
      </c>
      <c r="B121" s="307"/>
      <c r="C121" s="310" t="s">
        <v>616</v>
      </c>
      <c r="D121" s="431"/>
      <c r="E121" s="595"/>
      <c r="F121" s="497"/>
      <c r="G121" s="505"/>
      <c r="H121" s="295">
        <f>SUM(H122:H125)</f>
        <v>0</v>
      </c>
      <c r="I121" s="296">
        <f>SUM(I122:I125)</f>
        <v>0</v>
      </c>
    </row>
    <row r="122" spans="1:9" x14ac:dyDescent="0.2">
      <c r="A122" s="40"/>
      <c r="B122" s="307" t="s">
        <v>307</v>
      </c>
      <c r="C122" s="308" t="s">
        <v>617</v>
      </c>
      <c r="D122" s="431" t="s">
        <v>37</v>
      </c>
      <c r="E122" s="595">
        <v>1</v>
      </c>
      <c r="F122" s="497"/>
      <c r="G122" s="505"/>
      <c r="H122" s="293">
        <f t="shared" si="4"/>
        <v>0</v>
      </c>
      <c r="I122" s="294">
        <f t="shared" si="5"/>
        <v>0</v>
      </c>
    </row>
    <row r="123" spans="1:9" x14ac:dyDescent="0.2">
      <c r="A123" s="40"/>
      <c r="B123" s="307" t="s">
        <v>309</v>
      </c>
      <c r="C123" s="308" t="s">
        <v>618</v>
      </c>
      <c r="D123" s="431" t="s">
        <v>37</v>
      </c>
      <c r="E123" s="595">
        <v>1</v>
      </c>
      <c r="F123" s="497"/>
      <c r="G123" s="505"/>
      <c r="H123" s="293">
        <f t="shared" si="4"/>
        <v>0</v>
      </c>
      <c r="I123" s="294">
        <f t="shared" si="5"/>
        <v>0</v>
      </c>
    </row>
    <row r="124" spans="1:9" ht="45.75" customHeight="1" x14ac:dyDescent="0.2">
      <c r="A124" s="40"/>
      <c r="B124" s="307" t="s">
        <v>311</v>
      </c>
      <c r="C124" s="308" t="s">
        <v>655</v>
      </c>
      <c r="D124" s="431" t="s">
        <v>37</v>
      </c>
      <c r="E124" s="595">
        <v>1</v>
      </c>
      <c r="F124" s="497"/>
      <c r="G124" s="505"/>
      <c r="H124" s="293">
        <f t="shared" ref="H124:H137" si="6">F124*E124</f>
        <v>0</v>
      </c>
      <c r="I124" s="294">
        <f t="shared" ref="I124:I137" si="7">G124*E124</f>
        <v>0</v>
      </c>
    </row>
    <row r="125" spans="1:9" x14ac:dyDescent="0.2">
      <c r="A125" s="40"/>
      <c r="B125" s="307" t="s">
        <v>313</v>
      </c>
      <c r="C125" s="308" t="s">
        <v>654</v>
      </c>
      <c r="D125" s="431" t="s">
        <v>37</v>
      </c>
      <c r="E125" s="595">
        <v>1</v>
      </c>
      <c r="F125" s="497"/>
      <c r="G125" s="505"/>
      <c r="H125" s="293">
        <f t="shared" si="6"/>
        <v>0</v>
      </c>
      <c r="I125" s="294">
        <f t="shared" si="7"/>
        <v>0</v>
      </c>
    </row>
    <row r="126" spans="1:9" ht="3.75" customHeight="1" x14ac:dyDescent="0.2">
      <c r="A126" s="40"/>
      <c r="B126" s="307"/>
      <c r="C126" s="308"/>
      <c r="D126" s="431"/>
      <c r="E126" s="595"/>
      <c r="F126" s="497"/>
      <c r="G126" s="505"/>
      <c r="H126" s="293"/>
      <c r="I126" s="294"/>
    </row>
    <row r="127" spans="1:9" ht="27" customHeight="1" x14ac:dyDescent="0.2">
      <c r="A127" s="40">
        <v>15</v>
      </c>
      <c r="B127" s="309"/>
      <c r="C127" s="310" t="s">
        <v>619</v>
      </c>
      <c r="D127" s="496"/>
      <c r="E127" s="595"/>
      <c r="F127" s="497"/>
      <c r="G127" s="505"/>
      <c r="H127" s="295">
        <f>SUM(H128:H131)</f>
        <v>0</v>
      </c>
      <c r="I127" s="296">
        <f>SUM(I128:I131)</f>
        <v>0</v>
      </c>
    </row>
    <row r="128" spans="1:9" ht="27" customHeight="1" x14ac:dyDescent="0.2">
      <c r="A128" s="40"/>
      <c r="B128" s="307" t="s">
        <v>228</v>
      </c>
      <c r="C128" s="308" t="s">
        <v>340</v>
      </c>
      <c r="D128" s="431" t="s">
        <v>37</v>
      </c>
      <c r="E128" s="595">
        <v>1</v>
      </c>
      <c r="F128" s="497"/>
      <c r="G128" s="505"/>
      <c r="H128" s="293">
        <f t="shared" si="6"/>
        <v>0</v>
      </c>
      <c r="I128" s="294">
        <f t="shared" si="7"/>
        <v>0</v>
      </c>
    </row>
    <row r="129" spans="1:9" x14ac:dyDescent="0.2">
      <c r="A129" s="40"/>
      <c r="B129" s="307" t="s">
        <v>229</v>
      </c>
      <c r="C129" s="308" t="s">
        <v>341</v>
      </c>
      <c r="D129" s="431" t="s">
        <v>37</v>
      </c>
      <c r="E129" s="595">
        <v>1</v>
      </c>
      <c r="F129" s="497"/>
      <c r="G129" s="505"/>
      <c r="H129" s="293">
        <f t="shared" si="6"/>
        <v>0</v>
      </c>
      <c r="I129" s="294">
        <f t="shared" si="7"/>
        <v>0</v>
      </c>
    </row>
    <row r="130" spans="1:9" ht="25.5" x14ac:dyDescent="0.2">
      <c r="A130" s="40"/>
      <c r="B130" s="307" t="s">
        <v>230</v>
      </c>
      <c r="C130" s="308" t="s">
        <v>342</v>
      </c>
      <c r="D130" s="431" t="s">
        <v>37</v>
      </c>
      <c r="E130" s="595">
        <v>1</v>
      </c>
      <c r="F130" s="497"/>
      <c r="G130" s="505"/>
      <c r="H130" s="293">
        <f t="shared" si="6"/>
        <v>0</v>
      </c>
      <c r="I130" s="294">
        <f t="shared" si="7"/>
        <v>0</v>
      </c>
    </row>
    <row r="131" spans="1:9" x14ac:dyDescent="0.2">
      <c r="A131" s="40"/>
      <c r="B131" s="307" t="s">
        <v>315</v>
      </c>
      <c r="C131" s="308" t="s">
        <v>343</v>
      </c>
      <c r="D131" s="431" t="s">
        <v>37</v>
      </c>
      <c r="E131" s="595">
        <v>1</v>
      </c>
      <c r="F131" s="497"/>
      <c r="G131" s="505"/>
      <c r="H131" s="293">
        <f t="shared" si="6"/>
        <v>0</v>
      </c>
      <c r="I131" s="294">
        <f t="shared" si="7"/>
        <v>0</v>
      </c>
    </row>
    <row r="132" spans="1:9" ht="3.75" customHeight="1" x14ac:dyDescent="0.2">
      <c r="A132" s="40"/>
      <c r="B132" s="307"/>
      <c r="C132" s="308"/>
      <c r="D132" s="431"/>
      <c r="E132" s="595"/>
      <c r="F132" s="497"/>
      <c r="G132" s="505"/>
      <c r="H132" s="293"/>
      <c r="I132" s="294"/>
    </row>
    <row r="133" spans="1:9" ht="39" customHeight="1" x14ac:dyDescent="0.2">
      <c r="A133" s="40">
        <v>16</v>
      </c>
      <c r="B133" s="309"/>
      <c r="C133" s="310" t="s">
        <v>625</v>
      </c>
      <c r="D133" s="496" t="s">
        <v>37</v>
      </c>
      <c r="E133" s="623">
        <v>1</v>
      </c>
      <c r="F133" s="497"/>
      <c r="G133" s="505"/>
      <c r="H133" s="295">
        <f t="shared" ref="H133" si="8">F133*E133</f>
        <v>0</v>
      </c>
      <c r="I133" s="296">
        <f t="shared" ref="I133" si="9">G133*E133</f>
        <v>0</v>
      </c>
    </row>
    <row r="134" spans="1:9" x14ac:dyDescent="0.2">
      <c r="A134" s="40"/>
      <c r="B134" s="307"/>
      <c r="C134" s="308"/>
      <c r="D134" s="431"/>
      <c r="E134" s="595"/>
      <c r="F134" s="497"/>
      <c r="G134" s="505"/>
      <c r="H134" s="293"/>
      <c r="I134" s="294"/>
    </row>
    <row r="135" spans="1:9" ht="19.5" customHeight="1" x14ac:dyDescent="0.2">
      <c r="A135" s="40">
        <v>17</v>
      </c>
      <c r="B135" s="307"/>
      <c r="C135" s="310" t="s">
        <v>620</v>
      </c>
      <c r="D135" s="496"/>
      <c r="E135" s="595"/>
      <c r="F135" s="497"/>
      <c r="G135" s="505"/>
      <c r="H135" s="295">
        <f>H136+H137</f>
        <v>0</v>
      </c>
      <c r="I135" s="296">
        <f>I136+I137</f>
        <v>0</v>
      </c>
    </row>
    <row r="136" spans="1:9" ht="19.5" customHeight="1" x14ac:dyDescent="0.2">
      <c r="A136" s="40"/>
      <c r="B136" s="307" t="s">
        <v>119</v>
      </c>
      <c r="C136" s="308" t="s">
        <v>360</v>
      </c>
      <c r="D136" s="431" t="s">
        <v>40</v>
      </c>
      <c r="E136" s="595">
        <v>1</v>
      </c>
      <c r="F136" s="497"/>
      <c r="G136" s="505"/>
      <c r="H136" s="293">
        <f t="shared" si="6"/>
        <v>0</v>
      </c>
      <c r="I136" s="294">
        <f t="shared" si="7"/>
        <v>0</v>
      </c>
    </row>
    <row r="137" spans="1:9" x14ac:dyDescent="0.2">
      <c r="A137" s="40"/>
      <c r="B137" s="307" t="s">
        <v>120</v>
      </c>
      <c r="C137" s="308" t="s">
        <v>361</v>
      </c>
      <c r="D137" s="431" t="s">
        <v>40</v>
      </c>
      <c r="E137" s="595">
        <v>1</v>
      </c>
      <c r="F137" s="497"/>
      <c r="G137" s="505"/>
      <c r="H137" s="293">
        <f t="shared" si="6"/>
        <v>0</v>
      </c>
      <c r="I137" s="294">
        <f t="shared" si="7"/>
        <v>0</v>
      </c>
    </row>
    <row r="138" spans="1:9" ht="5.25" customHeight="1" x14ac:dyDescent="0.2">
      <c r="A138" s="40"/>
      <c r="B138" s="307"/>
      <c r="C138" s="308"/>
      <c r="D138" s="431"/>
      <c r="E138" s="595"/>
      <c r="F138" s="497"/>
      <c r="G138" s="505"/>
      <c r="H138" s="293"/>
      <c r="I138" s="294"/>
    </row>
    <row r="139" spans="1:9" ht="13.5" customHeight="1" x14ac:dyDescent="0.2">
      <c r="A139" s="499"/>
      <c r="B139" s="500"/>
      <c r="C139" s="501"/>
      <c r="D139" s="431"/>
      <c r="E139" s="595"/>
      <c r="F139" s="497"/>
      <c r="G139" s="505"/>
      <c r="H139" s="293">
        <f t="shared" ref="H139:H148" si="10">F139*E139</f>
        <v>0</v>
      </c>
      <c r="I139" s="294">
        <f t="shared" ref="I139:I148" si="11">G139*E139</f>
        <v>0</v>
      </c>
    </row>
    <row r="140" spans="1:9" ht="13.5" customHeight="1" x14ac:dyDescent="0.2">
      <c r="A140" s="499"/>
      <c r="B140" s="500"/>
      <c r="C140" s="501"/>
      <c r="D140" s="431"/>
      <c r="E140" s="595"/>
      <c r="F140" s="497"/>
      <c r="G140" s="505"/>
      <c r="H140" s="293">
        <f t="shared" si="10"/>
        <v>0</v>
      </c>
      <c r="I140" s="294">
        <f t="shared" si="11"/>
        <v>0</v>
      </c>
    </row>
    <row r="141" spans="1:9" x14ac:dyDescent="0.2">
      <c r="A141" s="499"/>
      <c r="B141" s="500"/>
      <c r="C141" s="501"/>
      <c r="D141" s="431"/>
      <c r="E141" s="595"/>
      <c r="F141" s="497"/>
      <c r="G141" s="505"/>
      <c r="H141" s="293">
        <f t="shared" si="10"/>
        <v>0</v>
      </c>
      <c r="I141" s="294">
        <f t="shared" si="11"/>
        <v>0</v>
      </c>
    </row>
    <row r="142" spans="1:9" x14ac:dyDescent="0.2">
      <c r="A142" s="499"/>
      <c r="B142" s="500"/>
      <c r="C142" s="501"/>
      <c r="D142" s="431"/>
      <c r="E142" s="595"/>
      <c r="F142" s="497"/>
      <c r="G142" s="505"/>
      <c r="H142" s="293">
        <f t="shared" si="10"/>
        <v>0</v>
      </c>
      <c r="I142" s="294">
        <f t="shared" si="11"/>
        <v>0</v>
      </c>
    </row>
    <row r="143" spans="1:9" x14ac:dyDescent="0.2">
      <c r="A143" s="499"/>
      <c r="B143" s="500"/>
      <c r="C143" s="501"/>
      <c r="D143" s="431"/>
      <c r="E143" s="595"/>
      <c r="F143" s="497"/>
      <c r="G143" s="505"/>
      <c r="H143" s="293">
        <f t="shared" si="10"/>
        <v>0</v>
      </c>
      <c r="I143" s="294">
        <f t="shared" si="11"/>
        <v>0</v>
      </c>
    </row>
    <row r="144" spans="1:9" x14ac:dyDescent="0.2">
      <c r="A144" s="499"/>
      <c r="B144" s="500"/>
      <c r="C144" s="501"/>
      <c r="D144" s="431"/>
      <c r="E144" s="595"/>
      <c r="F144" s="497"/>
      <c r="G144" s="505"/>
      <c r="H144" s="293">
        <f t="shared" si="10"/>
        <v>0</v>
      </c>
      <c r="I144" s="294">
        <f t="shared" si="11"/>
        <v>0</v>
      </c>
    </row>
    <row r="145" spans="1:9" x14ac:dyDescent="0.2">
      <c r="A145" s="499"/>
      <c r="B145" s="500"/>
      <c r="C145" s="501"/>
      <c r="D145" s="431"/>
      <c r="E145" s="595"/>
      <c r="F145" s="497"/>
      <c r="G145" s="505"/>
      <c r="H145" s="293">
        <f t="shared" si="10"/>
        <v>0</v>
      </c>
      <c r="I145" s="294">
        <f t="shared" si="11"/>
        <v>0</v>
      </c>
    </row>
    <row r="146" spans="1:9" x14ac:dyDescent="0.2">
      <c r="A146" s="499"/>
      <c r="B146" s="500"/>
      <c r="C146" s="501"/>
      <c r="D146" s="431"/>
      <c r="E146" s="595"/>
      <c r="F146" s="497"/>
      <c r="G146" s="505"/>
      <c r="H146" s="293">
        <f t="shared" si="10"/>
        <v>0</v>
      </c>
      <c r="I146" s="294">
        <f t="shared" si="11"/>
        <v>0</v>
      </c>
    </row>
    <row r="147" spans="1:9" x14ac:dyDescent="0.2">
      <c r="A147" s="499"/>
      <c r="B147" s="500"/>
      <c r="C147" s="501"/>
      <c r="D147" s="431"/>
      <c r="E147" s="595"/>
      <c r="F147" s="497"/>
      <c r="G147" s="505"/>
      <c r="H147" s="293">
        <f t="shared" si="10"/>
        <v>0</v>
      </c>
      <c r="I147" s="294">
        <f t="shared" si="11"/>
        <v>0</v>
      </c>
    </row>
    <row r="148" spans="1:9" x14ac:dyDescent="0.2">
      <c r="A148" s="499"/>
      <c r="B148" s="500"/>
      <c r="C148" s="501"/>
      <c r="D148" s="431"/>
      <c r="E148" s="595"/>
      <c r="F148" s="497"/>
      <c r="G148" s="505"/>
      <c r="H148" s="293">
        <f t="shared" si="10"/>
        <v>0</v>
      </c>
      <c r="I148" s="294">
        <f t="shared" si="11"/>
        <v>0</v>
      </c>
    </row>
    <row r="149" spans="1:9" ht="3.75" customHeight="1" thickBot="1" x14ac:dyDescent="0.25">
      <c r="A149" s="40"/>
      <c r="B149" s="307"/>
      <c r="C149" s="308"/>
      <c r="D149" s="32"/>
      <c r="E149" s="597"/>
      <c r="F149" s="493"/>
      <c r="G149" s="506"/>
      <c r="H149" s="504"/>
      <c r="I149" s="294"/>
    </row>
    <row r="150" spans="1:9" ht="19.5" customHeight="1" thickBot="1" x14ac:dyDescent="0.25">
      <c r="A150" s="791" t="str">
        <f>+INDICE!C21</f>
        <v>C.3.4 Respuestos Ampliación ET Las Heras</v>
      </c>
      <c r="B150" s="835"/>
      <c r="C150" s="835"/>
      <c r="D150" s="835"/>
      <c r="E150" s="835"/>
      <c r="F150" s="791" t="s">
        <v>856</v>
      </c>
      <c r="G150" s="792"/>
      <c r="H150" s="622">
        <f>H9+H23+H29+H34+H37+H52+H56+H63+H85+H92+H98+H104+H115+H121+H127+H133+H135+SUM(H139:H148)</f>
        <v>0</v>
      </c>
      <c r="I150" s="202">
        <f>I9+I23+I29+I34+I37+I52+I56+I63+I85+I92+I98+I104+I115+I121+I127+I133+I135+SUM(I139:I148)</f>
        <v>0</v>
      </c>
    </row>
    <row r="151" spans="1:9" s="29" customFormat="1" ht="18.75" customHeight="1" x14ac:dyDescent="0.25">
      <c r="A151" s="494" t="str">
        <f>Hoja1!A1</f>
        <v>Las cantidades son meramente orientativas, las mismas deben coincidir con lo presentado en la Oferta Técnica</v>
      </c>
      <c r="B151" s="320"/>
      <c r="C151" s="320"/>
      <c r="D151" s="320"/>
      <c r="E151" s="598"/>
      <c r="F151" s="320"/>
      <c r="G151" s="320"/>
      <c r="H151" s="320"/>
      <c r="I151" s="320"/>
    </row>
    <row r="152" spans="1:9" x14ac:dyDescent="0.2">
      <c r="A152" s="494" t="str">
        <f>Hoja1!A2</f>
        <v>El Oferente deberá ajustar el itemizado descripto en las filas disponibles en consonacia con lo descripto en la Oferta Técnica.</v>
      </c>
      <c r="B152" s="320"/>
      <c r="C152" s="320"/>
      <c r="D152" s="320"/>
      <c r="E152" s="598"/>
      <c r="F152" s="320"/>
      <c r="G152" s="320"/>
      <c r="H152" s="320"/>
      <c r="I152" s="320"/>
    </row>
    <row r="153" spans="1:9" x14ac:dyDescent="0.2">
      <c r="A153" s="494"/>
      <c r="B153" s="320"/>
      <c r="C153" s="320"/>
      <c r="D153" s="320"/>
      <c r="E153" s="598"/>
      <c r="F153" s="320"/>
      <c r="G153" s="320"/>
      <c r="H153" s="320"/>
      <c r="I153" s="320"/>
    </row>
    <row r="154" spans="1:9" x14ac:dyDescent="0.2">
      <c r="A154" s="494"/>
      <c r="B154" s="320"/>
      <c r="C154" s="320"/>
      <c r="D154" s="320"/>
      <c r="E154" s="598"/>
      <c r="F154" s="320"/>
      <c r="G154" s="320"/>
      <c r="H154" s="320"/>
      <c r="I154" s="320"/>
    </row>
    <row r="155" spans="1:9" x14ac:dyDescent="0.2">
      <c r="A155" s="320"/>
      <c r="B155" s="320"/>
      <c r="C155" s="320"/>
      <c r="D155" s="320"/>
      <c r="E155" s="598"/>
      <c r="F155" s="320"/>
      <c r="G155" s="320"/>
      <c r="H155" s="320"/>
      <c r="I155" s="320"/>
    </row>
    <row r="156" spans="1:9" ht="13.5" customHeight="1" x14ac:dyDescent="0.25">
      <c r="A156" s="494"/>
      <c r="B156" s="320"/>
      <c r="C156" s="320"/>
      <c r="D156" s="653" t="s">
        <v>25</v>
      </c>
      <c r="E156" s="653"/>
      <c r="F156" s="653"/>
      <c r="G156" s="320"/>
      <c r="H156" s="653" t="s">
        <v>25</v>
      </c>
      <c r="I156" s="653"/>
    </row>
    <row r="157" spans="1:9" ht="15.75" x14ac:dyDescent="0.25">
      <c r="A157" s="320"/>
      <c r="B157" s="320"/>
      <c r="C157" s="320"/>
      <c r="D157" s="654" t="s">
        <v>820</v>
      </c>
      <c r="E157" s="654"/>
      <c r="F157" s="654"/>
      <c r="G157" s="320"/>
      <c r="H157" s="654" t="s">
        <v>26</v>
      </c>
      <c r="I157" s="654"/>
    </row>
    <row r="161" spans="8:8" x14ac:dyDescent="0.2">
      <c r="H161" s="567"/>
    </row>
  </sheetData>
  <sheetProtection algorithmName="SHA-512" hashValue="bVsro6LTub22bcliIySyiw02aipXCP96v0H7CWuVejqpFdFRKV+2xrCOH89c5VNiWka5qy91qQK9fFzNgXhIRA==" saltValue="feqgMVDdp/fatHVfhYdO3Q==" spinCount="100000" sheet="1" objects="1" scenarios="1"/>
  <protectedRanges>
    <protectedRange sqref="F149:G149" name="Rango1_6_1_15"/>
  </protectedRanges>
  <mergeCells count="14">
    <mergeCell ref="H156:I156"/>
    <mergeCell ref="H157:I157"/>
    <mergeCell ref="D156:F156"/>
    <mergeCell ref="D157:F157"/>
    <mergeCell ref="F150:G150"/>
    <mergeCell ref="A150:E150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8" fitToHeight="5" orientation="landscape" horizontalDpi="1200" verticalDpi="1200" r:id="rId1"/>
  <headerFooter>
    <oddHeader>&amp;L&amp;G&amp;R&amp;G</oddHeader>
  </headerFooter>
  <rowBreaks count="4" manualBreakCount="4">
    <brk id="35" max="8" man="1"/>
    <brk id="70" max="4" man="1"/>
    <brk id="106" max="8" man="1"/>
    <brk id="134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C21"/>
  <sheetViews>
    <sheetView zoomScale="130" zoomScaleNormal="130" workbookViewId="0">
      <selection activeCell="C22" sqref="C22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84" customHeight="1" thickBot="1" x14ac:dyDescent="0.3">
      <c r="A1" s="68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83"/>
      <c r="C1" s="684"/>
    </row>
    <row r="2" spans="1:3" ht="15.75" thickBot="1" x14ac:dyDescent="0.3">
      <c r="B2" s="3" t="s">
        <v>841</v>
      </c>
    </row>
    <row r="3" spans="1:3" ht="18.75" thickBot="1" x14ac:dyDescent="0.3">
      <c r="A3" s="685" t="s">
        <v>2</v>
      </c>
      <c r="B3" s="686"/>
      <c r="C3" s="687"/>
    </row>
    <row r="4" spans="1:3" ht="15.75" thickBot="1" x14ac:dyDescent="0.3"/>
    <row r="5" spans="1:3" s="5" customFormat="1" ht="45.75" thickBot="1" x14ac:dyDescent="0.25">
      <c r="A5" s="59" t="s">
        <v>3</v>
      </c>
      <c r="B5" s="4" t="s">
        <v>4</v>
      </c>
      <c r="C5" s="4" t="s">
        <v>5</v>
      </c>
    </row>
    <row r="6" spans="1:3" ht="15.75" thickBot="1" x14ac:dyDescent="0.3">
      <c r="A6" s="102" t="s">
        <v>6</v>
      </c>
      <c r="B6" s="103" t="s">
        <v>7</v>
      </c>
      <c r="C6" s="104" t="s">
        <v>0</v>
      </c>
    </row>
    <row r="7" spans="1:3" x14ac:dyDescent="0.25">
      <c r="A7" s="60" t="s">
        <v>8</v>
      </c>
      <c r="B7" s="7" t="s">
        <v>9</v>
      </c>
      <c r="C7" s="101" t="s">
        <v>426</v>
      </c>
    </row>
    <row r="8" spans="1:3" x14ac:dyDescent="0.25">
      <c r="A8" s="60" t="s">
        <v>10</v>
      </c>
      <c r="B8" s="6" t="s">
        <v>11</v>
      </c>
      <c r="C8" s="88" t="s">
        <v>842</v>
      </c>
    </row>
    <row r="9" spans="1:3" x14ac:dyDescent="0.25">
      <c r="A9" s="60" t="s">
        <v>12</v>
      </c>
      <c r="B9" s="6" t="s">
        <v>13</v>
      </c>
      <c r="C9" s="88" t="s">
        <v>843</v>
      </c>
    </row>
    <row r="10" spans="1:3" x14ac:dyDescent="0.25">
      <c r="A10" s="60" t="s">
        <v>14</v>
      </c>
      <c r="B10" s="6" t="s">
        <v>15</v>
      </c>
      <c r="C10" s="88" t="s">
        <v>844</v>
      </c>
    </row>
    <row r="11" spans="1:3" ht="15.75" thickBot="1" x14ac:dyDescent="0.3">
      <c r="A11" s="75" t="s">
        <v>403</v>
      </c>
      <c r="B11" s="76" t="s">
        <v>404</v>
      </c>
      <c r="C11" s="100" t="s">
        <v>845</v>
      </c>
    </row>
    <row r="12" spans="1:3" x14ac:dyDescent="0.25">
      <c r="A12" s="60" t="s">
        <v>405</v>
      </c>
      <c r="B12" s="7" t="s">
        <v>394</v>
      </c>
      <c r="C12" s="101" t="s">
        <v>427</v>
      </c>
    </row>
    <row r="13" spans="1:3" x14ac:dyDescent="0.25">
      <c r="A13" s="60" t="s">
        <v>411</v>
      </c>
      <c r="B13" s="6" t="s">
        <v>418</v>
      </c>
      <c r="C13" s="88" t="s">
        <v>846</v>
      </c>
    </row>
    <row r="14" spans="1:3" x14ac:dyDescent="0.25">
      <c r="A14" s="60" t="s">
        <v>412</v>
      </c>
      <c r="B14" s="6" t="s">
        <v>419</v>
      </c>
      <c r="C14" s="88" t="s">
        <v>847</v>
      </c>
    </row>
    <row r="15" spans="1:3" x14ac:dyDescent="0.25">
      <c r="A15" s="60" t="s">
        <v>16</v>
      </c>
      <c r="B15" s="6" t="s">
        <v>420</v>
      </c>
      <c r="C15" s="88" t="s">
        <v>848</v>
      </c>
    </row>
    <row r="16" spans="1:3" ht="15.75" thickBot="1" x14ac:dyDescent="0.3">
      <c r="A16" s="75" t="s">
        <v>18</v>
      </c>
      <c r="B16" s="76" t="s">
        <v>421</v>
      </c>
      <c r="C16" s="100" t="s">
        <v>849</v>
      </c>
    </row>
    <row r="17" spans="1:3" x14ac:dyDescent="0.25">
      <c r="A17" s="60" t="s">
        <v>413</v>
      </c>
      <c r="B17" s="7" t="s">
        <v>17</v>
      </c>
      <c r="C17" s="101" t="s">
        <v>410</v>
      </c>
    </row>
    <row r="18" spans="1:3" x14ac:dyDescent="0.25">
      <c r="A18" s="60" t="s">
        <v>414</v>
      </c>
      <c r="B18" s="6" t="s">
        <v>422</v>
      </c>
      <c r="C18" s="88" t="s">
        <v>850</v>
      </c>
    </row>
    <row r="19" spans="1:3" x14ac:dyDescent="0.25">
      <c r="A19" s="60" t="s">
        <v>415</v>
      </c>
      <c r="B19" s="6" t="s">
        <v>423</v>
      </c>
      <c r="C19" s="88" t="s">
        <v>851</v>
      </c>
    </row>
    <row r="20" spans="1:3" x14ac:dyDescent="0.25">
      <c r="A20" s="60" t="s">
        <v>416</v>
      </c>
      <c r="B20" s="6" t="s">
        <v>424</v>
      </c>
      <c r="C20" s="88" t="s">
        <v>852</v>
      </c>
    </row>
    <row r="21" spans="1:3" ht="15.75" thickBot="1" x14ac:dyDescent="0.3">
      <c r="A21" s="75" t="s">
        <v>417</v>
      </c>
      <c r="B21" s="76" t="s">
        <v>425</v>
      </c>
      <c r="C21" s="100" t="s">
        <v>853</v>
      </c>
    </row>
  </sheetData>
  <sheetProtection algorithmName="SHA-512" hashValue="DYQaYaR6qERHcwSZzgNw3ThSuTZLyURBwVlsacUQDvrr36+i93jtvVkjit/aAeCGsjcFpWkIdzcitFxxkIpIaA==" saltValue="ly7U1pW9T0POnEND7ZXBKw==" spinCount="100000" sheet="1" objects="1" scenarios="1"/>
  <mergeCells count="2">
    <mergeCell ref="A1:C1"/>
    <mergeCell ref="A3:C3"/>
  </mergeCells>
  <phoneticPr fontId="28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 codeName="Hoja3">
    <tabColor rgb="FFFF0000"/>
  </sheetPr>
  <dimension ref="A1:I2"/>
  <sheetViews>
    <sheetView workbookViewId="0">
      <selection activeCell="B4" sqref="B4"/>
    </sheetView>
  </sheetViews>
  <sheetFormatPr baseColWidth="10" defaultRowHeight="15" x14ac:dyDescent="0.25"/>
  <sheetData>
    <row r="1" spans="1:9" ht="33" customHeight="1" x14ac:dyDescent="0.25">
      <c r="A1" s="599" t="s">
        <v>790</v>
      </c>
      <c r="B1" s="599"/>
      <c r="C1" s="599"/>
      <c r="D1" s="599"/>
      <c r="E1" s="599"/>
      <c r="F1" s="599"/>
      <c r="G1" s="599"/>
      <c r="H1" s="599"/>
      <c r="I1" s="599"/>
    </row>
    <row r="2" spans="1:9" ht="32.25" customHeight="1" x14ac:dyDescent="0.25">
      <c r="A2" s="297" t="s">
        <v>791</v>
      </c>
      <c r="B2" s="297"/>
      <c r="C2" s="297"/>
      <c r="D2" s="297"/>
      <c r="E2" s="297"/>
      <c r="F2" s="297"/>
      <c r="G2" s="297"/>
      <c r="H2" s="297"/>
      <c r="I2" s="2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O41"/>
  <sheetViews>
    <sheetView tabSelected="1" zoomScaleNormal="100" workbookViewId="0">
      <selection activeCell="C11" sqref="C11"/>
    </sheetView>
  </sheetViews>
  <sheetFormatPr baseColWidth="10" defaultColWidth="11.42578125" defaultRowHeight="15.75" x14ac:dyDescent="0.25"/>
  <cols>
    <col min="1" max="1" width="7.140625" style="557" customWidth="1"/>
    <col min="2" max="2" width="77.42578125" style="520" bestFit="1" customWidth="1"/>
    <col min="3" max="3" width="8.28515625" style="520" bestFit="1" customWidth="1"/>
    <col min="4" max="4" width="30.42578125" style="520" customWidth="1"/>
    <col min="5" max="5" width="28.7109375" style="520" customWidth="1"/>
    <col min="6" max="6" width="5.7109375" style="520" customWidth="1"/>
    <col min="7" max="7" width="23.28515625" style="520" bestFit="1" customWidth="1"/>
    <col min="8" max="8" width="28.7109375" style="520" customWidth="1"/>
    <col min="9" max="9" width="23.28515625" style="520" bestFit="1" customWidth="1"/>
    <col min="10" max="10" width="23.28515625" style="520" customWidth="1"/>
    <col min="11" max="11" width="19" style="520" customWidth="1"/>
    <col min="12" max="16384" width="11.42578125" style="520"/>
  </cols>
  <sheetData>
    <row r="1" spans="1:11" ht="102" customHeight="1" thickBot="1" x14ac:dyDescent="0.3">
      <c r="A1" s="701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02"/>
      <c r="C1" s="702"/>
      <c r="D1" s="702"/>
      <c r="E1" s="703"/>
      <c r="F1" s="3"/>
      <c r="G1" s="519"/>
      <c r="H1"/>
      <c r="I1"/>
      <c r="J1"/>
      <c r="K1"/>
    </row>
    <row r="2" spans="1:11" ht="8.25" customHeight="1" thickBot="1" x14ac:dyDescent="0.3">
      <c r="A2" s="521"/>
      <c r="B2" s="522"/>
      <c r="C2" s="522"/>
      <c r="D2" s="522"/>
      <c r="E2" s="522"/>
      <c r="F2" s="3"/>
      <c r="G2" s="519"/>
      <c r="H2"/>
      <c r="I2"/>
      <c r="J2"/>
      <c r="K2"/>
    </row>
    <row r="3" spans="1:11" ht="19.149999999999999" customHeight="1" thickBot="1" x14ac:dyDescent="0.3">
      <c r="A3" s="704" t="str">
        <f>+INDICE!C6</f>
        <v>PLANILLA DE OFERTA ECONÓMICA</v>
      </c>
      <c r="B3" s="705"/>
      <c r="C3" s="705"/>
      <c r="D3" s="705"/>
      <c r="E3" s="706"/>
      <c r="F3" s="3"/>
      <c r="G3" s="519"/>
      <c r="H3"/>
      <c r="I3"/>
      <c r="J3"/>
      <c r="K3"/>
    </row>
    <row r="4" spans="1:11" ht="19.149999999999999" customHeight="1" thickBot="1" x14ac:dyDescent="0.3">
      <c r="A4" s="523"/>
      <c r="B4" s="524"/>
      <c r="C4" s="524"/>
      <c r="D4" s="524"/>
      <c r="E4" s="525"/>
      <c r="F4" s="3"/>
      <c r="G4" s="519"/>
      <c r="H4"/>
      <c r="I4"/>
      <c r="J4"/>
      <c r="K4"/>
    </row>
    <row r="5" spans="1:11" ht="19.149999999999999" customHeight="1" thickBot="1" x14ac:dyDescent="0.3">
      <c r="A5" s="707" t="s">
        <v>19</v>
      </c>
      <c r="B5" s="708"/>
      <c r="C5" s="526"/>
      <c r="D5" s="711" t="s">
        <v>20</v>
      </c>
      <c r="E5" s="712"/>
      <c r="F5" s="3"/>
      <c r="G5" s="519"/>
      <c r="H5"/>
      <c r="I5"/>
      <c r="J5"/>
      <c r="K5"/>
    </row>
    <row r="6" spans="1:11" ht="19.149999999999999" customHeight="1" thickBot="1" x14ac:dyDescent="0.3">
      <c r="A6" s="709"/>
      <c r="B6" s="710"/>
      <c r="C6" s="527"/>
      <c r="D6" s="528" t="s">
        <v>21</v>
      </c>
      <c r="E6" s="529" t="s">
        <v>22</v>
      </c>
      <c r="F6" s="3"/>
      <c r="G6" s="519"/>
      <c r="H6"/>
      <c r="I6"/>
      <c r="J6"/>
      <c r="K6"/>
    </row>
    <row r="7" spans="1:11" ht="19.149999999999999" customHeight="1" x14ac:dyDescent="0.25">
      <c r="A7" s="530" t="str">
        <f>+INDICE!B7</f>
        <v>C-1</v>
      </c>
      <c r="B7" s="719" t="s">
        <v>556</v>
      </c>
      <c r="C7" s="720"/>
      <c r="D7" s="531">
        <f>+'C 1'!D15</f>
        <v>0</v>
      </c>
      <c r="E7" s="532">
        <f>+'C 1'!E15</f>
        <v>0</v>
      </c>
      <c r="F7" s="3"/>
      <c r="G7" s="519"/>
      <c r="H7"/>
      <c r="I7"/>
      <c r="J7"/>
      <c r="K7"/>
    </row>
    <row r="8" spans="1:11" ht="19.149999999999999" customHeight="1" x14ac:dyDescent="0.25">
      <c r="A8" s="533" t="s">
        <v>394</v>
      </c>
      <c r="B8" s="717" t="s">
        <v>555</v>
      </c>
      <c r="C8" s="718"/>
      <c r="D8" s="534">
        <f>+'C 2'!D14</f>
        <v>0</v>
      </c>
      <c r="E8" s="535">
        <f>+'C 2'!E14</f>
        <v>0</v>
      </c>
      <c r="F8" s="3"/>
      <c r="G8" s="519"/>
      <c r="H8"/>
      <c r="I8"/>
      <c r="J8"/>
      <c r="K8"/>
    </row>
    <row r="9" spans="1:11" ht="19.149999999999999" customHeight="1" thickBot="1" x14ac:dyDescent="0.3">
      <c r="A9" s="536" t="str">
        <f>+INDICE!B17</f>
        <v>C-3</v>
      </c>
      <c r="B9" s="715" t="s">
        <v>554</v>
      </c>
      <c r="C9" s="716"/>
      <c r="D9" s="537">
        <f>'C 3'!D15</f>
        <v>0</v>
      </c>
      <c r="E9" s="538">
        <f>'C 3'!E15</f>
        <v>0</v>
      </c>
      <c r="F9" s="3"/>
      <c r="G9" s="519"/>
      <c r="H9"/>
      <c r="I9"/>
      <c r="J9"/>
      <c r="K9"/>
    </row>
    <row r="10" spans="1:11" ht="19.149999999999999" customHeight="1" thickBot="1" x14ac:dyDescent="0.3">
      <c r="A10" s="690" t="s">
        <v>661</v>
      </c>
      <c r="B10" s="691"/>
      <c r="C10" s="692"/>
      <c r="D10" s="539">
        <f>SUM(D7:D9)</f>
        <v>0</v>
      </c>
      <c r="E10" s="540">
        <f>SUM(E7:E9)</f>
        <v>0</v>
      </c>
      <c r="F10" s="3"/>
      <c r="G10" s="519"/>
      <c r="H10"/>
      <c r="I10"/>
      <c r="J10"/>
      <c r="K10"/>
    </row>
    <row r="11" spans="1:11" ht="19.5" customHeight="1" thickBot="1" x14ac:dyDescent="0.3">
      <c r="A11" s="688" t="s">
        <v>656</v>
      </c>
      <c r="B11" s="689"/>
      <c r="C11" s="559">
        <v>0.03</v>
      </c>
      <c r="D11" s="541">
        <f>C11*(SUM(D7:D8)+0.8*D9)</f>
        <v>0</v>
      </c>
      <c r="E11" s="542">
        <f>C11*(SUM(E7:E8)+0.8*E9)</f>
        <v>0</v>
      </c>
      <c r="F11" s="524"/>
      <c r="G11" s="519"/>
      <c r="H11"/>
      <c r="I11"/>
      <c r="J11"/>
      <c r="K11"/>
    </row>
    <row r="12" spans="1:11" ht="19.5" customHeight="1" thickBot="1" x14ac:dyDescent="0.3">
      <c r="A12" s="688" t="s">
        <v>660</v>
      </c>
      <c r="B12" s="689"/>
      <c r="C12" s="543">
        <v>0.03</v>
      </c>
      <c r="D12" s="541">
        <f>D9*C12*0.2</f>
        <v>0</v>
      </c>
      <c r="E12" s="542">
        <f>C12*E9*0.2</f>
        <v>0</v>
      </c>
      <c r="F12" s="524"/>
      <c r="G12" s="519"/>
      <c r="H12"/>
      <c r="I12"/>
      <c r="J12"/>
      <c r="K12"/>
    </row>
    <row r="13" spans="1:11" s="524" customFormat="1" ht="12" customHeight="1" thickBot="1" x14ac:dyDescent="0.3">
      <c r="A13" s="544"/>
      <c r="B13" s="544"/>
      <c r="C13" s="544"/>
      <c r="D13" s="545"/>
      <c r="E13" s="546"/>
      <c r="F13" s="3"/>
      <c r="G13" s="547"/>
      <c r="H13" s="3"/>
      <c r="I13" s="3"/>
      <c r="J13" s="3"/>
      <c r="K13" s="3"/>
    </row>
    <row r="14" spans="1:11" ht="27" thickBot="1" x14ac:dyDescent="0.3">
      <c r="A14" s="721" t="s">
        <v>665</v>
      </c>
      <c r="B14" s="722"/>
      <c r="C14" s="723"/>
      <c r="D14" s="630">
        <f>D10+D11+D12</f>
        <v>0</v>
      </c>
      <c r="E14" s="631">
        <f>E10+E11+E12</f>
        <v>0</v>
      </c>
      <c r="F14" s="524"/>
      <c r="G14" s="519"/>
      <c r="H14"/>
      <c r="I14"/>
      <c r="J14"/>
      <c r="K14"/>
    </row>
    <row r="15" spans="1:11" s="524" customFormat="1" ht="12" customHeight="1" thickBot="1" x14ac:dyDescent="0.3">
      <c r="A15" s="544"/>
      <c r="B15" s="544"/>
      <c r="C15" s="544"/>
      <c r="D15" s="545"/>
      <c r="E15" s="546"/>
      <c r="F15" s="3"/>
      <c r="G15" s="547"/>
      <c r="H15" s="3"/>
      <c r="I15" s="3"/>
      <c r="J15" s="3"/>
      <c r="K15" s="3"/>
    </row>
    <row r="16" spans="1:11" ht="19.149999999999999" customHeight="1" thickBot="1" x14ac:dyDescent="0.3">
      <c r="A16" s="727" t="s">
        <v>792</v>
      </c>
      <c r="B16" s="728"/>
      <c r="C16" s="729"/>
      <c r="D16" s="548" t="s">
        <v>23</v>
      </c>
      <c r="E16" s="549" t="s">
        <v>24</v>
      </c>
      <c r="F16" s="3"/>
      <c r="G16" s="519"/>
      <c r="H16"/>
      <c r="I16"/>
      <c r="J16"/>
      <c r="K16"/>
    </row>
    <row r="17" spans="1:11" ht="19.149999999999999" customHeight="1" thickBot="1" x14ac:dyDescent="0.3">
      <c r="A17" s="730"/>
      <c r="B17" s="731"/>
      <c r="C17" s="732"/>
      <c r="D17" s="550"/>
      <c r="E17" s="321"/>
      <c r="F17" s="3"/>
      <c r="G17" s="519"/>
      <c r="H17"/>
      <c r="I17"/>
      <c r="J17"/>
      <c r="K17"/>
    </row>
    <row r="18" spans="1:11" s="524" customFormat="1" ht="12" customHeight="1" thickBot="1" x14ac:dyDescent="0.3">
      <c r="A18" s="544"/>
      <c r="B18" s="544"/>
      <c r="C18" s="544"/>
      <c r="D18" s="545"/>
      <c r="E18" s="546"/>
      <c r="F18" s="3"/>
      <c r="G18" s="547"/>
      <c r="H18" s="3"/>
      <c r="I18" s="3"/>
      <c r="J18" s="3"/>
      <c r="K18" s="3"/>
    </row>
    <row r="19" spans="1:11" ht="24" customHeight="1" thickBot="1" x14ac:dyDescent="0.3">
      <c r="A19" s="693" t="s">
        <v>664</v>
      </c>
      <c r="B19" s="694"/>
      <c r="C19" s="695"/>
      <c r="D19" s="696" t="str">
        <f>IF(E17=0,"",D10+D12+(E10+E12)/E17)</f>
        <v/>
      </c>
      <c r="E19" s="697"/>
      <c r="F19" s="3"/>
      <c r="G19" s="519"/>
      <c r="H19"/>
      <c r="I19"/>
      <c r="J19"/>
      <c r="K19"/>
    </row>
    <row r="20" spans="1:11" s="524" customFormat="1" ht="10.5" customHeight="1" thickBot="1" x14ac:dyDescent="0.3">
      <c r="A20" s="544"/>
      <c r="B20" s="544"/>
      <c r="C20" s="544"/>
      <c r="D20" s="545"/>
      <c r="E20" s="546"/>
      <c r="F20" s="3"/>
      <c r="G20" s="547"/>
      <c r="H20" s="3"/>
      <c r="I20" s="3"/>
      <c r="J20" s="3"/>
      <c r="K20" s="3"/>
    </row>
    <row r="21" spans="1:11" customFormat="1" ht="40.5" customHeight="1" thickBot="1" x14ac:dyDescent="0.3">
      <c r="A21" s="724" t="s">
        <v>662</v>
      </c>
      <c r="B21" s="725"/>
      <c r="C21" s="726"/>
      <c r="D21" s="713" t="str">
        <f>IF(E17=0,"",D14+E14/E17)</f>
        <v/>
      </c>
      <c r="E21" s="714"/>
      <c r="F21" s="3"/>
      <c r="G21" s="519"/>
    </row>
    <row r="22" spans="1:11" customFormat="1" ht="19.149999999999999" customHeight="1" x14ac:dyDescent="0.25">
      <c r="A22" s="698" t="s">
        <v>663</v>
      </c>
      <c r="B22" s="698"/>
      <c r="C22" s="698"/>
      <c r="D22" s="551"/>
      <c r="E22" s="551"/>
      <c r="F22" s="3"/>
      <c r="G22" s="519"/>
    </row>
    <row r="23" spans="1:11" customFormat="1" ht="27" customHeight="1" x14ac:dyDescent="0.25">
      <c r="A23" s="698"/>
      <c r="B23" s="698"/>
      <c r="C23" s="698"/>
      <c r="D23" s="551"/>
      <c r="E23" s="551"/>
      <c r="F23" s="3"/>
      <c r="G23" s="519"/>
    </row>
    <row r="24" spans="1:11" customFormat="1" ht="29.25" customHeight="1" x14ac:dyDescent="0.25">
      <c r="A24" s="698" t="s">
        <v>857</v>
      </c>
      <c r="B24" s="698"/>
      <c r="C24" s="698"/>
      <c r="D24" s="625"/>
      <c r="E24" s="625"/>
      <c r="F24" s="3"/>
      <c r="G24" s="519"/>
    </row>
    <row r="25" spans="1:11" customFormat="1" ht="19.149999999999999" customHeight="1" x14ac:dyDescent="0.25">
      <c r="A25" s="698" t="s">
        <v>666</v>
      </c>
      <c r="B25" s="698"/>
      <c r="C25" s="698"/>
      <c r="D25" s="551"/>
      <c r="E25" s="551"/>
      <c r="F25" s="3"/>
      <c r="G25" s="519"/>
    </row>
    <row r="26" spans="1:11" customFormat="1" ht="19.149999999999999" customHeight="1" x14ac:dyDescent="0.25">
      <c r="A26" s="552"/>
      <c r="B26" s="552"/>
      <c r="C26" s="552"/>
      <c r="D26" s="624"/>
      <c r="E26" s="624"/>
      <c r="F26" s="3"/>
      <c r="G26" s="520"/>
      <c r="H26" s="520"/>
    </row>
    <row r="27" spans="1:11" customFormat="1" ht="19.149999999999999" customHeight="1" x14ac:dyDescent="0.25">
      <c r="A27" s="552"/>
      <c r="B27" s="552"/>
      <c r="C27" s="552"/>
      <c r="D27" s="551"/>
      <c r="E27" s="551"/>
      <c r="F27" s="3"/>
      <c r="G27" s="519"/>
      <c r="H27" s="519"/>
    </row>
    <row r="28" spans="1:11" ht="19.149999999999999" customHeight="1" x14ac:dyDescent="0.25">
      <c r="A28" s="552"/>
      <c r="B28" s="552"/>
      <c r="C28" s="552"/>
      <c r="D28" s="553"/>
      <c r="E28" s="554"/>
      <c r="F28" s="3"/>
      <c r="G28" s="519"/>
      <c r="H28" s="519"/>
      <c r="I28"/>
    </row>
    <row r="29" spans="1:11" ht="19.149999999999999" customHeight="1" x14ac:dyDescent="0.25">
      <c r="A29" s="555"/>
      <c r="B29" s="603" t="s">
        <v>25</v>
      </c>
      <c r="C29" s="609"/>
      <c r="D29" s="699" t="s">
        <v>25</v>
      </c>
      <c r="E29" s="699"/>
      <c r="F29" s="3"/>
      <c r="G29"/>
      <c r="H29"/>
      <c r="I29"/>
    </row>
    <row r="30" spans="1:11" ht="19.149999999999999" customHeight="1" x14ac:dyDescent="0.25">
      <c r="A30" s="556"/>
      <c r="B30" s="604" t="s">
        <v>820</v>
      </c>
      <c r="C30" s="610"/>
      <c r="D30" s="700" t="s">
        <v>26</v>
      </c>
      <c r="E30" s="700"/>
      <c r="F30" s="3"/>
      <c r="G30"/>
      <c r="H30"/>
      <c r="I30"/>
    </row>
    <row r="31" spans="1:11" ht="22.5" customHeight="1" x14ac:dyDescent="0.25">
      <c r="A31" s="555"/>
      <c r="B31" s="524"/>
      <c r="C31" s="524"/>
      <c r="D31" s="524"/>
      <c r="E31" s="524"/>
    </row>
    <row r="41" spans="15:15" x14ac:dyDescent="0.25">
      <c r="O41" s="558"/>
    </row>
  </sheetData>
  <sheetProtection algorithmName="SHA-512" hashValue="WRe7YTta+LUFxalMjVrmtEuFYXBLdReN3Kc3SXmxdqZ+FhUwI1dk5OCvdLshaOtbR5EWPa2pvV2sTWjE1/vnSA==" saltValue="o6SzsuQBaT0j+HERyUrm9g==" spinCount="100000" sheet="1" objects="1" scenarios="1"/>
  <protectedRanges>
    <protectedRange sqref="H17:H20 D17:E27 G27:H28 G21:H25" name="Rango1"/>
  </protectedRanges>
  <mergeCells count="21">
    <mergeCell ref="A25:C25"/>
    <mergeCell ref="D29:E29"/>
    <mergeCell ref="D30:E30"/>
    <mergeCell ref="A1:E1"/>
    <mergeCell ref="A3:E3"/>
    <mergeCell ref="A5:B6"/>
    <mergeCell ref="D5:E5"/>
    <mergeCell ref="D21:E21"/>
    <mergeCell ref="B9:C9"/>
    <mergeCell ref="B8:C8"/>
    <mergeCell ref="B7:C7"/>
    <mergeCell ref="A14:C14"/>
    <mergeCell ref="A21:C21"/>
    <mergeCell ref="A22:C23"/>
    <mergeCell ref="A16:C17"/>
    <mergeCell ref="A11:B11"/>
    <mergeCell ref="A12:B12"/>
    <mergeCell ref="A10:C10"/>
    <mergeCell ref="A19:C19"/>
    <mergeCell ref="D19:E19"/>
    <mergeCell ref="A24:C24"/>
  </mergeCells>
  <phoneticPr fontId="28" type="noConversion"/>
  <dataValidations count="1">
    <dataValidation type="list" allowBlank="1" showInputMessage="1" showErrorMessage="1" sqref="C11" xr:uid="{39FB3B1F-CBDB-4EB2-95AA-142FE4F2E877}">
      <formula1>"0%,3%"</formula1>
    </dataValidation>
  </dataValidations>
  <printOptions horizontalCentered="1" verticalCentered="1"/>
  <pageMargins left="0.39370078740157483" right="0.39370078740157483" top="1.9685039370078741" bottom="0.39370078740157483" header="0.39370078740157483" footer="0.19685039370078741"/>
  <pageSetup paperSize="9" scale="70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20"/>
  <sheetViews>
    <sheetView zoomScale="120" zoomScaleNormal="120" workbookViewId="0">
      <selection activeCell="C3" sqref="C3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7" width="8.7109375" bestFit="1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97.5" customHeight="1" thickBot="1" x14ac:dyDescent="0.3">
      <c r="A1" s="632" t="str">
        <f>+INDICE!A1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36"/>
      <c r="C1" s="736"/>
      <c r="D1" s="736"/>
      <c r="E1" s="737"/>
    </row>
    <row r="2" spans="1:13" x14ac:dyDescent="0.25">
      <c r="A2" s="319"/>
      <c r="B2" s="319"/>
      <c r="C2" s="319"/>
      <c r="D2" s="319"/>
      <c r="E2" s="319"/>
    </row>
    <row r="3" spans="1:13" ht="16.5" thickBot="1" x14ac:dyDescent="0.3">
      <c r="A3" s="319"/>
      <c r="B3" s="319"/>
      <c r="C3" s="319"/>
      <c r="D3" s="319"/>
      <c r="E3" s="319"/>
    </row>
    <row r="4" spans="1:13" ht="24" thickBot="1" x14ac:dyDescent="0.3">
      <c r="A4" s="738" t="str">
        <f>+INDICE!C7</f>
        <v>C-1 Construcción ET Mendoza Norte 220/132kV</v>
      </c>
      <c r="B4" s="736"/>
      <c r="C4" s="736"/>
      <c r="D4" s="736"/>
      <c r="E4" s="737"/>
    </row>
    <row r="5" spans="1:13" x14ac:dyDescent="0.25">
      <c r="A5" s="319"/>
      <c r="B5" s="322"/>
      <c r="C5" s="322"/>
      <c r="D5" s="322"/>
      <c r="E5" s="319"/>
    </row>
    <row r="6" spans="1:13" ht="18.75" x14ac:dyDescent="0.25">
      <c r="A6" s="16"/>
      <c r="B6" s="739" t="s">
        <v>27</v>
      </c>
      <c r="C6" s="739"/>
      <c r="D6" s="739"/>
      <c r="E6" s="17"/>
    </row>
    <row r="7" spans="1:13" ht="16.5" thickBot="1" x14ac:dyDescent="0.3">
      <c r="A7" s="319"/>
      <c r="B7" s="319"/>
      <c r="C7" s="319"/>
      <c r="D7" s="319"/>
      <c r="E7" s="319"/>
    </row>
    <row r="8" spans="1:13" s="15" customFormat="1" ht="16.5" thickBot="1" x14ac:dyDescent="0.3">
      <c r="A8" s="740" t="s">
        <v>28</v>
      </c>
      <c r="B8" s="741"/>
      <c r="C8" s="741"/>
      <c r="D8" s="744" t="s">
        <v>20</v>
      </c>
      <c r="E8" s="745"/>
      <c r="F8"/>
      <c r="G8"/>
      <c r="H8"/>
      <c r="I8"/>
      <c r="J8"/>
      <c r="K8"/>
      <c r="L8"/>
      <c r="M8"/>
    </row>
    <row r="9" spans="1:13" s="15" customFormat="1" ht="19.5" thickBot="1" x14ac:dyDescent="0.3">
      <c r="A9" s="742"/>
      <c r="B9" s="743"/>
      <c r="C9" s="743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07" t="str">
        <f>+INDICE!B8</f>
        <v>C-1.1</v>
      </c>
      <c r="B11" s="749" t="s">
        <v>432</v>
      </c>
      <c r="C11" s="749"/>
      <c r="D11" s="108">
        <f>+'C 1.1'!H109</f>
        <v>0</v>
      </c>
      <c r="E11" s="109">
        <f>+'C 1.1'!I109</f>
        <v>0</v>
      </c>
    </row>
    <row r="12" spans="1:13" x14ac:dyDescent="0.25">
      <c r="A12" s="41" t="str">
        <f>+INDICE!B9</f>
        <v>C-1.2</v>
      </c>
      <c r="B12" s="735" t="s">
        <v>433</v>
      </c>
      <c r="C12" s="735"/>
      <c r="D12" s="110">
        <f>+'C 1.2'!H87</f>
        <v>0</v>
      </c>
      <c r="E12" s="111">
        <f>+'C 1.2'!I87</f>
        <v>0</v>
      </c>
    </row>
    <row r="13" spans="1:13" x14ac:dyDescent="0.25">
      <c r="A13" s="41" t="str">
        <f>+INDICE!B10</f>
        <v>C-1.3</v>
      </c>
      <c r="B13" s="735" t="s">
        <v>434</v>
      </c>
      <c r="C13" s="735"/>
      <c r="D13" s="110">
        <f>+'C 1.3'!H121</f>
        <v>0</v>
      </c>
      <c r="E13" s="112">
        <f>+'C 1.3'!I121</f>
        <v>0</v>
      </c>
    </row>
    <row r="14" spans="1:13" ht="16.5" thickBot="1" x14ac:dyDescent="0.3">
      <c r="A14" s="626" t="s">
        <v>395</v>
      </c>
      <c r="B14" s="750" t="s">
        <v>435</v>
      </c>
      <c r="C14" s="750"/>
      <c r="D14" s="113">
        <f>+'C 1.4'!H239</f>
        <v>0</v>
      </c>
      <c r="E14" s="114">
        <f>+'C 1.4'!I239</f>
        <v>0</v>
      </c>
    </row>
    <row r="15" spans="1:13" ht="19.5" thickBot="1" x14ac:dyDescent="0.3">
      <c r="A15" s="746" t="s">
        <v>657</v>
      </c>
      <c r="B15" s="747"/>
      <c r="C15" s="748"/>
      <c r="D15" s="105">
        <f>SUM(D11:D14)</f>
        <v>0</v>
      </c>
      <c r="E15" s="106">
        <f>SUM(E11:E14)</f>
        <v>0</v>
      </c>
    </row>
    <row r="19" spans="2:5" x14ac:dyDescent="0.25">
      <c r="B19" s="605" t="s">
        <v>25</v>
      </c>
      <c r="D19" s="733" t="s">
        <v>25</v>
      </c>
      <c r="E19" s="733"/>
    </row>
    <row r="20" spans="2:5" x14ac:dyDescent="0.25">
      <c r="B20" s="606" t="s">
        <v>820</v>
      </c>
      <c r="D20" s="734" t="s">
        <v>26</v>
      </c>
      <c r="E20" s="734"/>
    </row>
  </sheetData>
  <sheetProtection algorithmName="SHA-512" hashValue="q/pEZT+wZ2DSWw8v3BVtdc3RdYVJ+atF6mKp1/WGpG5FlpEnFppaI0fYcSxjGEbJj7OSQli+L+exVSAq4Iv+YQ==" saltValue="iV7wobwUDbyFOlAKMP0WNQ==" spinCount="100000" sheet="1" objects="1" scenarios="1"/>
  <protectedRanges>
    <protectedRange sqref="D16:E18" name="Rango1"/>
  </protectedRanges>
  <mergeCells count="12">
    <mergeCell ref="D19:E19"/>
    <mergeCell ref="D20:E20"/>
    <mergeCell ref="B12:C12"/>
    <mergeCell ref="A1:E1"/>
    <mergeCell ref="A4:E4"/>
    <mergeCell ref="B6:D6"/>
    <mergeCell ref="A8:C9"/>
    <mergeCell ref="D8:E8"/>
    <mergeCell ref="B13:C13"/>
    <mergeCell ref="A15:C15"/>
    <mergeCell ref="B11:C11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J122"/>
  <sheetViews>
    <sheetView view="pageBreakPreview" topLeftCell="A91" zoomScaleNormal="100" zoomScaleSheetLayoutView="100" workbookViewId="0">
      <selection activeCell="C45" sqref="C45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6.7109375" style="329" bestFit="1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10" width="11.42578125" style="14" customWidth="1"/>
    <col min="11" max="234" width="10.85546875" style="14"/>
    <col min="235" max="236" width="5.7109375" style="14" customWidth="1"/>
    <col min="237" max="237" width="118.140625" style="14" customWidth="1"/>
    <col min="238" max="239" width="6.7109375" style="14" customWidth="1"/>
    <col min="240" max="243" width="15.7109375" style="14" customWidth="1"/>
    <col min="244" max="490" width="10.85546875" style="14"/>
    <col min="491" max="492" width="5.7109375" style="14" customWidth="1"/>
    <col min="493" max="493" width="118.140625" style="14" customWidth="1"/>
    <col min="494" max="495" width="6.7109375" style="14" customWidth="1"/>
    <col min="496" max="499" width="15.7109375" style="14" customWidth="1"/>
    <col min="500" max="746" width="10.85546875" style="14"/>
    <col min="747" max="748" width="5.7109375" style="14" customWidth="1"/>
    <col min="749" max="749" width="118.140625" style="14" customWidth="1"/>
    <col min="750" max="751" width="6.7109375" style="14" customWidth="1"/>
    <col min="752" max="755" width="15.7109375" style="14" customWidth="1"/>
    <col min="756" max="1002" width="10.85546875" style="14"/>
    <col min="1003" max="1004" width="5.7109375" style="14" customWidth="1"/>
    <col min="1005" max="1005" width="118.140625" style="14" customWidth="1"/>
    <col min="1006" max="1007" width="6.7109375" style="14" customWidth="1"/>
    <col min="1008" max="1011" width="15.7109375" style="14" customWidth="1"/>
    <col min="1012" max="1258" width="10.85546875" style="14"/>
    <col min="1259" max="1260" width="5.7109375" style="14" customWidth="1"/>
    <col min="1261" max="1261" width="118.140625" style="14" customWidth="1"/>
    <col min="1262" max="1263" width="6.7109375" style="14" customWidth="1"/>
    <col min="1264" max="1267" width="15.7109375" style="14" customWidth="1"/>
    <col min="1268" max="1514" width="10.85546875" style="14"/>
    <col min="1515" max="1516" width="5.7109375" style="14" customWidth="1"/>
    <col min="1517" max="1517" width="118.140625" style="14" customWidth="1"/>
    <col min="1518" max="1519" width="6.7109375" style="14" customWidth="1"/>
    <col min="1520" max="1523" width="15.7109375" style="14" customWidth="1"/>
    <col min="1524" max="1770" width="10.85546875" style="14"/>
    <col min="1771" max="1772" width="5.7109375" style="14" customWidth="1"/>
    <col min="1773" max="1773" width="118.140625" style="14" customWidth="1"/>
    <col min="1774" max="1775" width="6.7109375" style="14" customWidth="1"/>
    <col min="1776" max="1779" width="15.7109375" style="14" customWidth="1"/>
    <col min="1780" max="2026" width="10.85546875" style="14"/>
    <col min="2027" max="2028" width="5.7109375" style="14" customWidth="1"/>
    <col min="2029" max="2029" width="118.140625" style="14" customWidth="1"/>
    <col min="2030" max="2031" width="6.7109375" style="14" customWidth="1"/>
    <col min="2032" max="2035" width="15.7109375" style="14" customWidth="1"/>
    <col min="2036" max="2282" width="10.85546875" style="14"/>
    <col min="2283" max="2284" width="5.7109375" style="14" customWidth="1"/>
    <col min="2285" max="2285" width="118.140625" style="14" customWidth="1"/>
    <col min="2286" max="2287" width="6.7109375" style="14" customWidth="1"/>
    <col min="2288" max="2291" width="15.7109375" style="14" customWidth="1"/>
    <col min="2292" max="2538" width="10.85546875" style="14"/>
    <col min="2539" max="2540" width="5.7109375" style="14" customWidth="1"/>
    <col min="2541" max="2541" width="118.140625" style="14" customWidth="1"/>
    <col min="2542" max="2543" width="6.7109375" style="14" customWidth="1"/>
    <col min="2544" max="2547" width="15.7109375" style="14" customWidth="1"/>
    <col min="2548" max="2794" width="10.85546875" style="14"/>
    <col min="2795" max="2796" width="5.7109375" style="14" customWidth="1"/>
    <col min="2797" max="2797" width="118.140625" style="14" customWidth="1"/>
    <col min="2798" max="2799" width="6.7109375" style="14" customWidth="1"/>
    <col min="2800" max="2803" width="15.7109375" style="14" customWidth="1"/>
    <col min="2804" max="3050" width="10.85546875" style="14"/>
    <col min="3051" max="3052" width="5.7109375" style="14" customWidth="1"/>
    <col min="3053" max="3053" width="118.140625" style="14" customWidth="1"/>
    <col min="3054" max="3055" width="6.7109375" style="14" customWidth="1"/>
    <col min="3056" max="3059" width="15.7109375" style="14" customWidth="1"/>
    <col min="3060" max="3306" width="10.85546875" style="14"/>
    <col min="3307" max="3308" width="5.7109375" style="14" customWidth="1"/>
    <col min="3309" max="3309" width="118.140625" style="14" customWidth="1"/>
    <col min="3310" max="3311" width="6.7109375" style="14" customWidth="1"/>
    <col min="3312" max="3315" width="15.7109375" style="14" customWidth="1"/>
    <col min="3316" max="3562" width="10.85546875" style="14"/>
    <col min="3563" max="3564" width="5.7109375" style="14" customWidth="1"/>
    <col min="3565" max="3565" width="118.140625" style="14" customWidth="1"/>
    <col min="3566" max="3567" width="6.7109375" style="14" customWidth="1"/>
    <col min="3568" max="3571" width="15.7109375" style="14" customWidth="1"/>
    <col min="3572" max="3818" width="10.85546875" style="14"/>
    <col min="3819" max="3820" width="5.7109375" style="14" customWidth="1"/>
    <col min="3821" max="3821" width="118.140625" style="14" customWidth="1"/>
    <col min="3822" max="3823" width="6.7109375" style="14" customWidth="1"/>
    <col min="3824" max="3827" width="15.7109375" style="14" customWidth="1"/>
    <col min="3828" max="4074" width="10.85546875" style="14"/>
    <col min="4075" max="4076" width="5.7109375" style="14" customWidth="1"/>
    <col min="4077" max="4077" width="118.140625" style="14" customWidth="1"/>
    <col min="4078" max="4079" width="6.7109375" style="14" customWidth="1"/>
    <col min="4080" max="4083" width="15.7109375" style="14" customWidth="1"/>
    <col min="4084" max="4330" width="10.85546875" style="14"/>
    <col min="4331" max="4332" width="5.7109375" style="14" customWidth="1"/>
    <col min="4333" max="4333" width="118.140625" style="14" customWidth="1"/>
    <col min="4334" max="4335" width="6.7109375" style="14" customWidth="1"/>
    <col min="4336" max="4339" width="15.7109375" style="14" customWidth="1"/>
    <col min="4340" max="4586" width="10.85546875" style="14"/>
    <col min="4587" max="4588" width="5.7109375" style="14" customWidth="1"/>
    <col min="4589" max="4589" width="118.140625" style="14" customWidth="1"/>
    <col min="4590" max="4591" width="6.7109375" style="14" customWidth="1"/>
    <col min="4592" max="4595" width="15.7109375" style="14" customWidth="1"/>
    <col min="4596" max="4842" width="10.85546875" style="14"/>
    <col min="4843" max="4844" width="5.7109375" style="14" customWidth="1"/>
    <col min="4845" max="4845" width="118.140625" style="14" customWidth="1"/>
    <col min="4846" max="4847" width="6.7109375" style="14" customWidth="1"/>
    <col min="4848" max="4851" width="15.7109375" style="14" customWidth="1"/>
    <col min="4852" max="5098" width="10.85546875" style="14"/>
    <col min="5099" max="5100" width="5.7109375" style="14" customWidth="1"/>
    <col min="5101" max="5101" width="118.140625" style="14" customWidth="1"/>
    <col min="5102" max="5103" width="6.7109375" style="14" customWidth="1"/>
    <col min="5104" max="5107" width="15.7109375" style="14" customWidth="1"/>
    <col min="5108" max="5354" width="10.85546875" style="14"/>
    <col min="5355" max="5356" width="5.7109375" style="14" customWidth="1"/>
    <col min="5357" max="5357" width="118.140625" style="14" customWidth="1"/>
    <col min="5358" max="5359" width="6.7109375" style="14" customWidth="1"/>
    <col min="5360" max="5363" width="15.7109375" style="14" customWidth="1"/>
    <col min="5364" max="5610" width="10.85546875" style="14"/>
    <col min="5611" max="5612" width="5.7109375" style="14" customWidth="1"/>
    <col min="5613" max="5613" width="118.140625" style="14" customWidth="1"/>
    <col min="5614" max="5615" width="6.7109375" style="14" customWidth="1"/>
    <col min="5616" max="5619" width="15.7109375" style="14" customWidth="1"/>
    <col min="5620" max="5866" width="10.85546875" style="14"/>
    <col min="5867" max="5868" width="5.7109375" style="14" customWidth="1"/>
    <col min="5869" max="5869" width="118.140625" style="14" customWidth="1"/>
    <col min="5870" max="5871" width="6.7109375" style="14" customWidth="1"/>
    <col min="5872" max="5875" width="15.7109375" style="14" customWidth="1"/>
    <col min="5876" max="6122" width="10.85546875" style="14"/>
    <col min="6123" max="6124" width="5.7109375" style="14" customWidth="1"/>
    <col min="6125" max="6125" width="118.140625" style="14" customWidth="1"/>
    <col min="6126" max="6127" width="6.7109375" style="14" customWidth="1"/>
    <col min="6128" max="6131" width="15.7109375" style="14" customWidth="1"/>
    <col min="6132" max="6378" width="10.85546875" style="14"/>
    <col min="6379" max="6380" width="5.7109375" style="14" customWidth="1"/>
    <col min="6381" max="6381" width="118.140625" style="14" customWidth="1"/>
    <col min="6382" max="6383" width="6.7109375" style="14" customWidth="1"/>
    <col min="6384" max="6387" width="15.7109375" style="14" customWidth="1"/>
    <col min="6388" max="6634" width="10.85546875" style="14"/>
    <col min="6635" max="6636" width="5.7109375" style="14" customWidth="1"/>
    <col min="6637" max="6637" width="118.140625" style="14" customWidth="1"/>
    <col min="6638" max="6639" width="6.7109375" style="14" customWidth="1"/>
    <col min="6640" max="6643" width="15.7109375" style="14" customWidth="1"/>
    <col min="6644" max="6890" width="10.85546875" style="14"/>
    <col min="6891" max="6892" width="5.7109375" style="14" customWidth="1"/>
    <col min="6893" max="6893" width="118.140625" style="14" customWidth="1"/>
    <col min="6894" max="6895" width="6.7109375" style="14" customWidth="1"/>
    <col min="6896" max="6899" width="15.7109375" style="14" customWidth="1"/>
    <col min="6900" max="7146" width="10.85546875" style="14"/>
    <col min="7147" max="7148" width="5.7109375" style="14" customWidth="1"/>
    <col min="7149" max="7149" width="118.140625" style="14" customWidth="1"/>
    <col min="7150" max="7151" width="6.7109375" style="14" customWidth="1"/>
    <col min="7152" max="7155" width="15.7109375" style="14" customWidth="1"/>
    <col min="7156" max="7402" width="10.85546875" style="14"/>
    <col min="7403" max="7404" width="5.7109375" style="14" customWidth="1"/>
    <col min="7405" max="7405" width="118.140625" style="14" customWidth="1"/>
    <col min="7406" max="7407" width="6.7109375" style="14" customWidth="1"/>
    <col min="7408" max="7411" width="15.7109375" style="14" customWidth="1"/>
    <col min="7412" max="7658" width="10.85546875" style="14"/>
    <col min="7659" max="7660" width="5.7109375" style="14" customWidth="1"/>
    <col min="7661" max="7661" width="118.140625" style="14" customWidth="1"/>
    <col min="7662" max="7663" width="6.7109375" style="14" customWidth="1"/>
    <col min="7664" max="7667" width="15.7109375" style="14" customWidth="1"/>
    <col min="7668" max="7914" width="10.85546875" style="14"/>
    <col min="7915" max="7916" width="5.7109375" style="14" customWidth="1"/>
    <col min="7917" max="7917" width="118.140625" style="14" customWidth="1"/>
    <col min="7918" max="7919" width="6.7109375" style="14" customWidth="1"/>
    <col min="7920" max="7923" width="15.7109375" style="14" customWidth="1"/>
    <col min="7924" max="8170" width="10.85546875" style="14"/>
    <col min="8171" max="8172" width="5.7109375" style="14" customWidth="1"/>
    <col min="8173" max="8173" width="118.140625" style="14" customWidth="1"/>
    <col min="8174" max="8175" width="6.7109375" style="14" customWidth="1"/>
    <col min="8176" max="8179" width="15.7109375" style="14" customWidth="1"/>
    <col min="8180" max="8426" width="10.85546875" style="14"/>
    <col min="8427" max="8428" width="5.7109375" style="14" customWidth="1"/>
    <col min="8429" max="8429" width="118.140625" style="14" customWidth="1"/>
    <col min="8430" max="8431" width="6.7109375" style="14" customWidth="1"/>
    <col min="8432" max="8435" width="15.7109375" style="14" customWidth="1"/>
    <col min="8436" max="8682" width="10.85546875" style="14"/>
    <col min="8683" max="8684" width="5.7109375" style="14" customWidth="1"/>
    <col min="8685" max="8685" width="118.140625" style="14" customWidth="1"/>
    <col min="8686" max="8687" width="6.7109375" style="14" customWidth="1"/>
    <col min="8688" max="8691" width="15.7109375" style="14" customWidth="1"/>
    <col min="8692" max="8938" width="10.85546875" style="14"/>
    <col min="8939" max="8940" width="5.7109375" style="14" customWidth="1"/>
    <col min="8941" max="8941" width="118.140625" style="14" customWidth="1"/>
    <col min="8942" max="8943" width="6.7109375" style="14" customWidth="1"/>
    <col min="8944" max="8947" width="15.7109375" style="14" customWidth="1"/>
    <col min="8948" max="9194" width="10.85546875" style="14"/>
    <col min="9195" max="9196" width="5.7109375" style="14" customWidth="1"/>
    <col min="9197" max="9197" width="118.140625" style="14" customWidth="1"/>
    <col min="9198" max="9199" width="6.7109375" style="14" customWidth="1"/>
    <col min="9200" max="9203" width="15.7109375" style="14" customWidth="1"/>
    <col min="9204" max="9450" width="10.85546875" style="14"/>
    <col min="9451" max="9452" width="5.7109375" style="14" customWidth="1"/>
    <col min="9453" max="9453" width="118.140625" style="14" customWidth="1"/>
    <col min="9454" max="9455" width="6.7109375" style="14" customWidth="1"/>
    <col min="9456" max="9459" width="15.7109375" style="14" customWidth="1"/>
    <col min="9460" max="9706" width="10.85546875" style="14"/>
    <col min="9707" max="9708" width="5.7109375" style="14" customWidth="1"/>
    <col min="9709" max="9709" width="118.140625" style="14" customWidth="1"/>
    <col min="9710" max="9711" width="6.7109375" style="14" customWidth="1"/>
    <col min="9712" max="9715" width="15.7109375" style="14" customWidth="1"/>
    <col min="9716" max="9962" width="10.85546875" style="14"/>
    <col min="9963" max="9964" width="5.7109375" style="14" customWidth="1"/>
    <col min="9965" max="9965" width="118.140625" style="14" customWidth="1"/>
    <col min="9966" max="9967" width="6.7109375" style="14" customWidth="1"/>
    <col min="9968" max="9971" width="15.7109375" style="14" customWidth="1"/>
    <col min="9972" max="10218" width="10.85546875" style="14"/>
    <col min="10219" max="10220" width="5.7109375" style="14" customWidth="1"/>
    <col min="10221" max="10221" width="118.140625" style="14" customWidth="1"/>
    <col min="10222" max="10223" width="6.7109375" style="14" customWidth="1"/>
    <col min="10224" max="10227" width="15.7109375" style="14" customWidth="1"/>
    <col min="10228" max="10474" width="10.85546875" style="14"/>
    <col min="10475" max="10476" width="5.7109375" style="14" customWidth="1"/>
    <col min="10477" max="10477" width="118.140625" style="14" customWidth="1"/>
    <col min="10478" max="10479" width="6.7109375" style="14" customWidth="1"/>
    <col min="10480" max="10483" width="15.7109375" style="14" customWidth="1"/>
    <col min="10484" max="10730" width="10.85546875" style="14"/>
    <col min="10731" max="10732" width="5.7109375" style="14" customWidth="1"/>
    <col min="10733" max="10733" width="118.140625" style="14" customWidth="1"/>
    <col min="10734" max="10735" width="6.7109375" style="14" customWidth="1"/>
    <col min="10736" max="10739" width="15.7109375" style="14" customWidth="1"/>
    <col min="10740" max="10986" width="10.85546875" style="14"/>
    <col min="10987" max="10988" width="5.7109375" style="14" customWidth="1"/>
    <col min="10989" max="10989" width="118.140625" style="14" customWidth="1"/>
    <col min="10990" max="10991" width="6.7109375" style="14" customWidth="1"/>
    <col min="10992" max="10995" width="15.7109375" style="14" customWidth="1"/>
    <col min="10996" max="11242" width="10.85546875" style="14"/>
    <col min="11243" max="11244" width="5.7109375" style="14" customWidth="1"/>
    <col min="11245" max="11245" width="118.140625" style="14" customWidth="1"/>
    <col min="11246" max="11247" width="6.7109375" style="14" customWidth="1"/>
    <col min="11248" max="11251" width="15.7109375" style="14" customWidth="1"/>
    <col min="11252" max="11498" width="10.85546875" style="14"/>
    <col min="11499" max="11500" width="5.7109375" style="14" customWidth="1"/>
    <col min="11501" max="11501" width="118.140625" style="14" customWidth="1"/>
    <col min="11502" max="11503" width="6.7109375" style="14" customWidth="1"/>
    <col min="11504" max="11507" width="15.7109375" style="14" customWidth="1"/>
    <col min="11508" max="11754" width="10.85546875" style="14"/>
    <col min="11755" max="11756" width="5.7109375" style="14" customWidth="1"/>
    <col min="11757" max="11757" width="118.140625" style="14" customWidth="1"/>
    <col min="11758" max="11759" width="6.7109375" style="14" customWidth="1"/>
    <col min="11760" max="11763" width="15.7109375" style="14" customWidth="1"/>
    <col min="11764" max="12010" width="10.85546875" style="14"/>
    <col min="12011" max="12012" width="5.7109375" style="14" customWidth="1"/>
    <col min="12013" max="12013" width="118.140625" style="14" customWidth="1"/>
    <col min="12014" max="12015" width="6.7109375" style="14" customWidth="1"/>
    <col min="12016" max="12019" width="15.7109375" style="14" customWidth="1"/>
    <col min="12020" max="12266" width="10.85546875" style="14"/>
    <col min="12267" max="12268" width="5.7109375" style="14" customWidth="1"/>
    <col min="12269" max="12269" width="118.140625" style="14" customWidth="1"/>
    <col min="12270" max="12271" width="6.7109375" style="14" customWidth="1"/>
    <col min="12272" max="12275" width="15.7109375" style="14" customWidth="1"/>
    <col min="12276" max="12522" width="10.85546875" style="14"/>
    <col min="12523" max="12524" width="5.7109375" style="14" customWidth="1"/>
    <col min="12525" max="12525" width="118.140625" style="14" customWidth="1"/>
    <col min="12526" max="12527" width="6.7109375" style="14" customWidth="1"/>
    <col min="12528" max="12531" width="15.7109375" style="14" customWidth="1"/>
    <col min="12532" max="12778" width="10.85546875" style="14"/>
    <col min="12779" max="12780" width="5.7109375" style="14" customWidth="1"/>
    <col min="12781" max="12781" width="118.140625" style="14" customWidth="1"/>
    <col min="12782" max="12783" width="6.7109375" style="14" customWidth="1"/>
    <col min="12784" max="12787" width="15.7109375" style="14" customWidth="1"/>
    <col min="12788" max="13034" width="10.85546875" style="14"/>
    <col min="13035" max="13036" width="5.7109375" style="14" customWidth="1"/>
    <col min="13037" max="13037" width="118.140625" style="14" customWidth="1"/>
    <col min="13038" max="13039" width="6.7109375" style="14" customWidth="1"/>
    <col min="13040" max="13043" width="15.7109375" style="14" customWidth="1"/>
    <col min="13044" max="13290" width="10.85546875" style="14"/>
    <col min="13291" max="13292" width="5.7109375" style="14" customWidth="1"/>
    <col min="13293" max="13293" width="118.140625" style="14" customWidth="1"/>
    <col min="13294" max="13295" width="6.7109375" style="14" customWidth="1"/>
    <col min="13296" max="13299" width="15.7109375" style="14" customWidth="1"/>
    <col min="13300" max="13546" width="10.85546875" style="14"/>
    <col min="13547" max="13548" width="5.7109375" style="14" customWidth="1"/>
    <col min="13549" max="13549" width="118.140625" style="14" customWidth="1"/>
    <col min="13550" max="13551" width="6.7109375" style="14" customWidth="1"/>
    <col min="13552" max="13555" width="15.7109375" style="14" customWidth="1"/>
    <col min="13556" max="13802" width="10.85546875" style="14"/>
    <col min="13803" max="13804" width="5.7109375" style="14" customWidth="1"/>
    <col min="13805" max="13805" width="118.140625" style="14" customWidth="1"/>
    <col min="13806" max="13807" width="6.7109375" style="14" customWidth="1"/>
    <col min="13808" max="13811" width="15.7109375" style="14" customWidth="1"/>
    <col min="13812" max="14058" width="10.85546875" style="14"/>
    <col min="14059" max="14060" width="5.7109375" style="14" customWidth="1"/>
    <col min="14061" max="14061" width="118.140625" style="14" customWidth="1"/>
    <col min="14062" max="14063" width="6.7109375" style="14" customWidth="1"/>
    <col min="14064" max="14067" width="15.7109375" style="14" customWidth="1"/>
    <col min="14068" max="14314" width="10.85546875" style="14"/>
    <col min="14315" max="14316" width="5.7109375" style="14" customWidth="1"/>
    <col min="14317" max="14317" width="118.140625" style="14" customWidth="1"/>
    <col min="14318" max="14319" width="6.7109375" style="14" customWidth="1"/>
    <col min="14320" max="14323" width="15.7109375" style="14" customWidth="1"/>
    <col min="14324" max="14570" width="10.85546875" style="14"/>
    <col min="14571" max="14572" width="5.7109375" style="14" customWidth="1"/>
    <col min="14573" max="14573" width="118.140625" style="14" customWidth="1"/>
    <col min="14574" max="14575" width="6.7109375" style="14" customWidth="1"/>
    <col min="14576" max="14579" width="15.7109375" style="14" customWidth="1"/>
    <col min="14580" max="14826" width="10.85546875" style="14"/>
    <col min="14827" max="14828" width="5.7109375" style="14" customWidth="1"/>
    <col min="14829" max="14829" width="118.140625" style="14" customWidth="1"/>
    <col min="14830" max="14831" width="6.7109375" style="14" customWidth="1"/>
    <col min="14832" max="14835" width="15.7109375" style="14" customWidth="1"/>
    <col min="14836" max="15082" width="10.85546875" style="14"/>
    <col min="15083" max="15084" width="5.7109375" style="14" customWidth="1"/>
    <col min="15085" max="15085" width="118.140625" style="14" customWidth="1"/>
    <col min="15086" max="15087" width="6.7109375" style="14" customWidth="1"/>
    <col min="15088" max="15091" width="15.7109375" style="14" customWidth="1"/>
    <col min="15092" max="15338" width="10.85546875" style="14"/>
    <col min="15339" max="15340" width="5.7109375" style="14" customWidth="1"/>
    <col min="15341" max="15341" width="118.140625" style="14" customWidth="1"/>
    <col min="15342" max="15343" width="6.7109375" style="14" customWidth="1"/>
    <col min="15344" max="15347" width="15.7109375" style="14" customWidth="1"/>
    <col min="15348" max="15594" width="10.85546875" style="14"/>
    <col min="15595" max="15596" width="5.7109375" style="14" customWidth="1"/>
    <col min="15597" max="15597" width="118.140625" style="14" customWidth="1"/>
    <col min="15598" max="15599" width="6.7109375" style="14" customWidth="1"/>
    <col min="15600" max="15603" width="15.7109375" style="14" customWidth="1"/>
    <col min="15604" max="15850" width="10.85546875" style="14"/>
    <col min="15851" max="15852" width="5.7109375" style="14" customWidth="1"/>
    <col min="15853" max="15853" width="118.140625" style="14" customWidth="1"/>
    <col min="15854" max="15855" width="6.7109375" style="14" customWidth="1"/>
    <col min="15856" max="15859" width="15.7109375" style="14" customWidth="1"/>
    <col min="15860" max="16106" width="10.85546875" style="14"/>
    <col min="16107" max="16108" width="5.7109375" style="14" customWidth="1"/>
    <col min="16109" max="16109" width="118.140625" style="14" customWidth="1"/>
    <col min="16110" max="16111" width="6.7109375" style="14" customWidth="1"/>
    <col min="16112" max="16115" width="15.7109375" style="14" customWidth="1"/>
    <col min="16116" max="16373" width="10.85546875" style="14"/>
    <col min="16374" max="16384" width="10.85546875" style="14" customWidth="1"/>
  </cols>
  <sheetData>
    <row r="1" spans="1:10" ht="102" customHeight="1" thickBot="1" x14ac:dyDescent="0.3">
      <c r="A1" s="63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33"/>
      <c r="C1" s="633"/>
      <c r="D1" s="633"/>
      <c r="E1" s="633"/>
      <c r="F1" s="633"/>
      <c r="G1" s="633"/>
      <c r="H1" s="633"/>
      <c r="I1" s="634"/>
    </row>
    <row r="2" spans="1:10" ht="5.0999999999999996" customHeight="1" thickBot="1" x14ac:dyDescent="0.3"/>
    <row r="3" spans="1:10" ht="22.9" customHeight="1" thickBot="1" x14ac:dyDescent="0.3">
      <c r="A3" s="635" t="str">
        <f>+INDICE!C8</f>
        <v>C.1.1 Provisiones Principales ET Mendoza Norte 220/132 kV</v>
      </c>
      <c r="B3" s="636"/>
      <c r="C3" s="636"/>
      <c r="D3" s="636"/>
      <c r="E3" s="636"/>
      <c r="F3" s="636"/>
      <c r="G3" s="636"/>
      <c r="H3" s="636"/>
      <c r="I3" s="752"/>
    </row>
    <row r="4" spans="1:10" ht="5.0999999999999996" customHeight="1" thickBot="1" x14ac:dyDescent="0.3"/>
    <row r="5" spans="1:10" ht="15" customHeight="1" x14ac:dyDescent="0.25">
      <c r="A5" s="637" t="s">
        <v>29</v>
      </c>
      <c r="B5" s="640" t="s">
        <v>30</v>
      </c>
      <c r="C5" s="23"/>
      <c r="D5" s="643" t="s">
        <v>31</v>
      </c>
      <c r="E5" s="643" t="s">
        <v>32</v>
      </c>
      <c r="F5" s="646" t="s">
        <v>33</v>
      </c>
      <c r="G5" s="647"/>
      <c r="H5" s="646" t="s">
        <v>34</v>
      </c>
      <c r="I5" s="649"/>
    </row>
    <row r="6" spans="1:10" ht="18" customHeight="1" x14ac:dyDescent="0.25">
      <c r="A6" s="638"/>
      <c r="B6" s="641"/>
      <c r="C6" s="24" t="s">
        <v>35</v>
      </c>
      <c r="D6" s="644"/>
      <c r="E6" s="644"/>
      <c r="F6" s="648"/>
      <c r="G6" s="648"/>
      <c r="H6" s="648"/>
      <c r="I6" s="650"/>
    </row>
    <row r="7" spans="1:10" ht="33" customHeight="1" thickBot="1" x14ac:dyDescent="0.3">
      <c r="A7" s="639"/>
      <c r="B7" s="642"/>
      <c r="C7" s="25"/>
      <c r="D7" s="645"/>
      <c r="E7" s="645"/>
      <c r="F7" s="26" t="s">
        <v>21</v>
      </c>
      <c r="G7" s="26" t="s">
        <v>22</v>
      </c>
      <c r="H7" s="26" t="s">
        <v>21</v>
      </c>
      <c r="I7" s="27" t="s">
        <v>22</v>
      </c>
    </row>
    <row r="8" spans="1:10" s="28" customFormat="1" ht="15" customHeight="1" x14ac:dyDescent="0.2">
      <c r="A8" s="330">
        <v>1</v>
      </c>
      <c r="B8" s="207"/>
      <c r="C8" s="208" t="s">
        <v>431</v>
      </c>
      <c r="D8" s="209" t="s">
        <v>37</v>
      </c>
      <c r="E8" s="360">
        <v>1</v>
      </c>
      <c r="F8" s="331"/>
      <c r="G8" s="337"/>
      <c r="H8" s="332">
        <f>+F8*E8</f>
        <v>0</v>
      </c>
      <c r="I8" s="333">
        <f>+G8*E8</f>
        <v>0</v>
      </c>
      <c r="J8" s="334"/>
    </row>
    <row r="9" spans="1:10" s="28" customFormat="1" ht="4.5" customHeight="1" x14ac:dyDescent="0.2">
      <c r="A9" s="335"/>
      <c r="B9" s="207"/>
      <c r="C9" s="208"/>
      <c r="D9" s="209"/>
      <c r="E9" s="360"/>
      <c r="F9" s="336"/>
      <c r="G9" s="337"/>
      <c r="H9" s="331"/>
      <c r="I9" s="337"/>
      <c r="J9" s="334"/>
    </row>
    <row r="10" spans="1:10" s="28" customFormat="1" ht="15" customHeight="1" x14ac:dyDescent="0.2">
      <c r="A10" s="338">
        <v>2</v>
      </c>
      <c r="B10" s="210"/>
      <c r="C10" s="208" t="s">
        <v>559</v>
      </c>
      <c r="D10" s="210"/>
      <c r="E10" s="361"/>
      <c r="F10" s="331"/>
      <c r="G10" s="337"/>
      <c r="H10" s="224">
        <f>SUM(H11:H16,H21:H31)</f>
        <v>0</v>
      </c>
      <c r="I10" s="225">
        <f>SUM(I11:I30)</f>
        <v>0</v>
      </c>
      <c r="J10" s="334"/>
    </row>
    <row r="11" spans="1:10" s="28" customFormat="1" ht="17.25" customHeight="1" x14ac:dyDescent="0.2">
      <c r="A11" s="211"/>
      <c r="B11" s="612" t="s">
        <v>38</v>
      </c>
      <c r="C11" s="339" t="s">
        <v>39</v>
      </c>
      <c r="D11" s="209" t="s">
        <v>40</v>
      </c>
      <c r="E11" s="362">
        <v>8</v>
      </c>
      <c r="F11" s="331"/>
      <c r="G11" s="337"/>
      <c r="H11" s="331">
        <f>+F11*E11</f>
        <v>0</v>
      </c>
      <c r="I11" s="337">
        <f t="shared" ref="I11:I30" si="0">+E11*G11</f>
        <v>0</v>
      </c>
      <c r="J11" s="334"/>
    </row>
    <row r="12" spans="1:10" s="28" customFormat="1" ht="15" customHeight="1" x14ac:dyDescent="0.2">
      <c r="A12" s="211"/>
      <c r="B12" s="612" t="s">
        <v>41</v>
      </c>
      <c r="C12" s="339" t="s">
        <v>567</v>
      </c>
      <c r="D12" s="209" t="s">
        <v>40</v>
      </c>
      <c r="E12" s="360">
        <v>48</v>
      </c>
      <c r="F12" s="331"/>
      <c r="G12" s="337"/>
      <c r="H12" s="331">
        <f t="shared" ref="H12:H30" si="1">+F12*E12</f>
        <v>0</v>
      </c>
      <c r="I12" s="337">
        <f t="shared" si="0"/>
        <v>0</v>
      </c>
      <c r="J12" s="334"/>
    </row>
    <row r="13" spans="1:10" s="28" customFormat="1" ht="15" customHeight="1" x14ac:dyDescent="0.2">
      <c r="A13" s="211"/>
      <c r="B13" s="612" t="s">
        <v>43</v>
      </c>
      <c r="C13" s="339" t="s">
        <v>565</v>
      </c>
      <c r="D13" s="209" t="s">
        <v>40</v>
      </c>
      <c r="E13" s="360">
        <v>24</v>
      </c>
      <c r="F13" s="331"/>
      <c r="G13" s="337"/>
      <c r="H13" s="331">
        <f t="shared" si="1"/>
        <v>0</v>
      </c>
      <c r="I13" s="337">
        <f t="shared" si="0"/>
        <v>0</v>
      </c>
      <c r="J13" s="334"/>
    </row>
    <row r="14" spans="1:10" s="28" customFormat="1" ht="15" customHeight="1" x14ac:dyDescent="0.2">
      <c r="A14" s="211"/>
      <c r="B14" s="612" t="s">
        <v>45</v>
      </c>
      <c r="C14" s="339" t="s">
        <v>566</v>
      </c>
      <c r="D14" s="209" t="s">
        <v>40</v>
      </c>
      <c r="E14" s="360">
        <v>6</v>
      </c>
      <c r="F14" s="331"/>
      <c r="G14" s="337"/>
      <c r="H14" s="331">
        <f t="shared" si="1"/>
        <v>0</v>
      </c>
      <c r="I14" s="337">
        <f t="shared" si="0"/>
        <v>0</v>
      </c>
      <c r="J14" s="334"/>
    </row>
    <row r="15" spans="1:10" s="28" customFormat="1" ht="15" customHeight="1" x14ac:dyDescent="0.2">
      <c r="A15" s="211"/>
      <c r="B15" s="612" t="s">
        <v>47</v>
      </c>
      <c r="C15" s="339" t="s">
        <v>568</v>
      </c>
      <c r="D15" s="209" t="s">
        <v>40</v>
      </c>
      <c r="E15" s="360">
        <v>18</v>
      </c>
      <c r="F15" s="331"/>
      <c r="G15" s="337"/>
      <c r="H15" s="331">
        <f t="shared" si="1"/>
        <v>0</v>
      </c>
      <c r="I15" s="337">
        <f t="shared" si="0"/>
        <v>0</v>
      </c>
      <c r="J15" s="334"/>
    </row>
    <row r="16" spans="1:10" s="28" customFormat="1" ht="15" customHeight="1" x14ac:dyDescent="0.2">
      <c r="A16" s="211"/>
      <c r="B16" s="612" t="s">
        <v>49</v>
      </c>
      <c r="C16" s="339" t="s">
        <v>821</v>
      </c>
      <c r="D16" s="209"/>
      <c r="E16" s="360"/>
      <c r="F16" s="331"/>
      <c r="G16" s="337"/>
      <c r="H16" s="331">
        <f>SUM(H17:H20)</f>
        <v>0</v>
      </c>
      <c r="I16" s="337">
        <f>SUM(I17:I20)</f>
        <v>0</v>
      </c>
      <c r="J16" s="334"/>
    </row>
    <row r="17" spans="1:10" s="28" customFormat="1" ht="15" customHeight="1" x14ac:dyDescent="0.2">
      <c r="A17" s="211"/>
      <c r="B17" s="612" t="s">
        <v>822</v>
      </c>
      <c r="C17" s="226" t="s">
        <v>823</v>
      </c>
      <c r="D17" s="209" t="s">
        <v>40</v>
      </c>
      <c r="E17" s="362">
        <v>4</v>
      </c>
      <c r="F17" s="331"/>
      <c r="G17" s="337"/>
      <c r="H17" s="331">
        <f t="shared" si="1"/>
        <v>0</v>
      </c>
      <c r="I17" s="337">
        <f t="shared" si="0"/>
        <v>0</v>
      </c>
      <c r="J17" s="334"/>
    </row>
    <row r="18" spans="1:10" s="28" customFormat="1" ht="15" customHeight="1" x14ac:dyDescent="0.2">
      <c r="A18" s="211"/>
      <c r="B18" s="612" t="s">
        <v>824</v>
      </c>
      <c r="C18" s="226" t="s">
        <v>825</v>
      </c>
      <c r="D18" s="209" t="s">
        <v>40</v>
      </c>
      <c r="E18" s="360">
        <v>8</v>
      </c>
      <c r="F18" s="331"/>
      <c r="G18" s="337"/>
      <c r="H18" s="331">
        <f t="shared" si="1"/>
        <v>0</v>
      </c>
      <c r="I18" s="337">
        <f t="shared" si="0"/>
        <v>0</v>
      </c>
      <c r="J18" s="334"/>
    </row>
    <row r="19" spans="1:10" s="28" customFormat="1" ht="15" customHeight="1" x14ac:dyDescent="0.2">
      <c r="A19" s="211"/>
      <c r="B19" s="612" t="s">
        <v>826</v>
      </c>
      <c r="C19" s="226" t="s">
        <v>827</v>
      </c>
      <c r="D19" s="209" t="s">
        <v>40</v>
      </c>
      <c r="E19" s="360">
        <v>24</v>
      </c>
      <c r="F19" s="331"/>
      <c r="G19" s="337"/>
      <c r="H19" s="331">
        <f t="shared" ref="H19" si="2">+F19*E19</f>
        <v>0</v>
      </c>
      <c r="I19" s="337">
        <f t="shared" si="0"/>
        <v>0</v>
      </c>
      <c r="J19" s="334"/>
    </row>
    <row r="20" spans="1:10" s="28" customFormat="1" ht="15" customHeight="1" x14ac:dyDescent="0.2">
      <c r="A20" s="211"/>
      <c r="B20" s="612" t="s">
        <v>828</v>
      </c>
      <c r="C20" s="226" t="s">
        <v>829</v>
      </c>
      <c r="D20" s="209" t="s">
        <v>40</v>
      </c>
      <c r="E20" s="360">
        <v>6</v>
      </c>
      <c r="F20" s="331"/>
      <c r="G20" s="337"/>
      <c r="H20" s="331">
        <f t="shared" si="1"/>
        <v>0</v>
      </c>
      <c r="I20" s="337">
        <f t="shared" si="0"/>
        <v>0</v>
      </c>
      <c r="J20" s="334"/>
    </row>
    <row r="21" spans="1:10" s="28" customFormat="1" ht="15" customHeight="1" x14ac:dyDescent="0.2">
      <c r="A21" s="211"/>
      <c r="B21" s="207" t="s">
        <v>50</v>
      </c>
      <c r="C21" s="339" t="s">
        <v>830</v>
      </c>
      <c r="D21" s="209" t="s">
        <v>40</v>
      </c>
      <c r="E21" s="360">
        <v>6</v>
      </c>
      <c r="F21" s="331"/>
      <c r="G21" s="337"/>
      <c r="H21" s="331">
        <f t="shared" si="1"/>
        <v>0</v>
      </c>
      <c r="I21" s="337">
        <f t="shared" si="0"/>
        <v>0</v>
      </c>
      <c r="J21" s="334"/>
    </row>
    <row r="22" spans="1:10" s="28" customFormat="1" ht="12.75" customHeight="1" x14ac:dyDescent="0.2">
      <c r="A22" s="212"/>
      <c r="B22" s="207" t="s">
        <v>51</v>
      </c>
      <c r="C22" s="339" t="s">
        <v>54</v>
      </c>
      <c r="D22" s="209" t="s">
        <v>40</v>
      </c>
      <c r="E22" s="360">
        <v>24</v>
      </c>
      <c r="F22" s="331"/>
      <c r="G22" s="337"/>
      <c r="H22" s="331">
        <f t="shared" si="1"/>
        <v>0</v>
      </c>
      <c r="I22" s="337">
        <f t="shared" si="0"/>
        <v>0</v>
      </c>
      <c r="J22" s="334"/>
    </row>
    <row r="23" spans="1:10" s="28" customFormat="1" ht="15" customHeight="1" x14ac:dyDescent="0.2">
      <c r="A23" s="212"/>
      <c r="B23" s="207" t="s">
        <v>52</v>
      </c>
      <c r="C23" s="340" t="s">
        <v>366</v>
      </c>
      <c r="D23" s="213" t="s">
        <v>40</v>
      </c>
      <c r="E23" s="363">
        <v>5</v>
      </c>
      <c r="F23" s="331"/>
      <c r="G23" s="337"/>
      <c r="H23" s="331">
        <f t="shared" si="1"/>
        <v>0</v>
      </c>
      <c r="I23" s="337">
        <f t="shared" si="0"/>
        <v>0</v>
      </c>
      <c r="J23" s="334"/>
    </row>
    <row r="24" spans="1:10" s="28" customFormat="1" ht="15" customHeight="1" x14ac:dyDescent="0.2">
      <c r="A24" s="212"/>
      <c r="B24" s="207" t="s">
        <v>53</v>
      </c>
      <c r="C24" s="341" t="s">
        <v>259</v>
      </c>
      <c r="D24" s="213" t="s">
        <v>40</v>
      </c>
      <c r="E24" s="363">
        <v>6</v>
      </c>
      <c r="F24" s="331"/>
      <c r="G24" s="337"/>
      <c r="H24" s="331">
        <f t="shared" si="1"/>
        <v>0</v>
      </c>
      <c r="I24" s="337">
        <f t="shared" si="0"/>
        <v>0</v>
      </c>
      <c r="J24" s="334"/>
    </row>
    <row r="25" spans="1:10" s="28" customFormat="1" ht="15" customHeight="1" x14ac:dyDescent="0.2">
      <c r="A25" s="212"/>
      <c r="B25" s="207" t="s">
        <v>55</v>
      </c>
      <c r="C25" s="341" t="s">
        <v>569</v>
      </c>
      <c r="D25" s="213" t="s">
        <v>40</v>
      </c>
      <c r="E25" s="363">
        <v>4</v>
      </c>
      <c r="F25" s="331"/>
      <c r="G25" s="337"/>
      <c r="H25" s="331">
        <f t="shared" si="1"/>
        <v>0</v>
      </c>
      <c r="I25" s="337">
        <f t="shared" si="0"/>
        <v>0</v>
      </c>
      <c r="J25" s="334"/>
    </row>
    <row r="26" spans="1:10" s="28" customFormat="1" ht="15" customHeight="1" x14ac:dyDescent="0.2">
      <c r="A26" s="212"/>
      <c r="B26" s="207" t="s">
        <v>56</v>
      </c>
      <c r="C26" s="341" t="s">
        <v>831</v>
      </c>
      <c r="D26" s="213" t="s">
        <v>40</v>
      </c>
      <c r="E26" s="363">
        <v>6</v>
      </c>
      <c r="F26" s="331"/>
      <c r="G26" s="337"/>
      <c r="H26" s="331">
        <f t="shared" si="1"/>
        <v>0</v>
      </c>
      <c r="I26" s="337">
        <f t="shared" si="0"/>
        <v>0</v>
      </c>
      <c r="J26" s="334"/>
    </row>
    <row r="27" spans="1:10" s="28" customFormat="1" ht="15" customHeight="1" x14ac:dyDescent="0.2">
      <c r="A27" s="212"/>
      <c r="B27" s="207" t="s">
        <v>57</v>
      </c>
      <c r="C27" s="342" t="s">
        <v>570</v>
      </c>
      <c r="D27" s="157" t="s">
        <v>40</v>
      </c>
      <c r="E27" s="364">
        <v>21</v>
      </c>
      <c r="F27" s="331"/>
      <c r="G27" s="337"/>
      <c r="H27" s="331">
        <f t="shared" si="1"/>
        <v>0</v>
      </c>
      <c r="I27" s="337">
        <f t="shared" si="0"/>
        <v>0</v>
      </c>
      <c r="J27" s="334"/>
    </row>
    <row r="28" spans="1:10" s="28" customFormat="1" ht="15" customHeight="1" x14ac:dyDescent="0.2">
      <c r="A28" s="212"/>
      <c r="B28" s="207" t="s">
        <v>59</v>
      </c>
      <c r="C28" s="339" t="s">
        <v>61</v>
      </c>
      <c r="D28" s="157" t="s">
        <v>40</v>
      </c>
      <c r="E28" s="364">
        <v>12</v>
      </c>
      <c r="F28" s="331"/>
      <c r="G28" s="337"/>
      <c r="H28" s="331">
        <f t="shared" si="1"/>
        <v>0</v>
      </c>
      <c r="I28" s="337">
        <f t="shared" si="0"/>
        <v>0</v>
      </c>
      <c r="J28" s="334"/>
    </row>
    <row r="29" spans="1:10" s="28" customFormat="1" ht="15" customHeight="1" x14ac:dyDescent="0.2">
      <c r="A29" s="212"/>
      <c r="B29" s="207" t="s">
        <v>60</v>
      </c>
      <c r="C29" s="339" t="s">
        <v>63</v>
      </c>
      <c r="D29" s="157" t="s">
        <v>40</v>
      </c>
      <c r="E29" s="364">
        <v>7</v>
      </c>
      <c r="F29" s="331"/>
      <c r="G29" s="337"/>
      <c r="H29" s="331">
        <f t="shared" si="1"/>
        <v>0</v>
      </c>
      <c r="I29" s="337">
        <f t="shared" si="0"/>
        <v>0</v>
      </c>
      <c r="J29" s="334"/>
    </row>
    <row r="30" spans="1:10" s="28" customFormat="1" ht="15" customHeight="1" x14ac:dyDescent="0.2">
      <c r="A30" s="212"/>
      <c r="B30" s="207" t="s">
        <v>62</v>
      </c>
      <c r="C30" s="339" t="s">
        <v>65</v>
      </c>
      <c r="D30" s="157" t="s">
        <v>40</v>
      </c>
      <c r="E30" s="364">
        <v>4</v>
      </c>
      <c r="F30" s="331"/>
      <c r="G30" s="337"/>
      <c r="H30" s="331">
        <f t="shared" si="1"/>
        <v>0</v>
      </c>
      <c r="I30" s="337">
        <f t="shared" si="0"/>
        <v>0</v>
      </c>
      <c r="J30" s="334"/>
    </row>
    <row r="31" spans="1:10" s="28" customFormat="1" ht="15" customHeight="1" x14ac:dyDescent="0.2">
      <c r="A31" s="212"/>
      <c r="B31" s="207" t="s">
        <v>64</v>
      </c>
      <c r="C31" s="339" t="s">
        <v>66</v>
      </c>
      <c r="D31" s="157" t="s">
        <v>40</v>
      </c>
      <c r="E31" s="364">
        <v>6</v>
      </c>
      <c r="F31" s="331"/>
      <c r="G31" s="337"/>
      <c r="H31" s="331">
        <f t="shared" ref="H31" si="3">+F31*E31</f>
        <v>0</v>
      </c>
      <c r="I31" s="337">
        <f t="shared" ref="I31" si="4">+E31*G31</f>
        <v>0</v>
      </c>
      <c r="J31" s="334"/>
    </row>
    <row r="32" spans="1:10" s="28" customFormat="1" ht="4.5" customHeight="1" x14ac:dyDescent="0.2">
      <c r="A32" s="335"/>
      <c r="B32" s="207"/>
      <c r="C32" s="208"/>
      <c r="D32" s="209"/>
      <c r="E32" s="360"/>
      <c r="F32" s="331"/>
      <c r="G32" s="337"/>
      <c r="H32" s="343"/>
      <c r="I32" s="344"/>
      <c r="J32" s="334"/>
    </row>
    <row r="33" spans="1:10" s="28" customFormat="1" ht="25.5" x14ac:dyDescent="0.2">
      <c r="A33" s="214">
        <v>3</v>
      </c>
      <c r="B33" s="207"/>
      <c r="C33" s="215" t="s">
        <v>819</v>
      </c>
      <c r="D33" s="157" t="s">
        <v>40</v>
      </c>
      <c r="E33" s="364">
        <v>2</v>
      </c>
      <c r="F33" s="331"/>
      <c r="G33" s="337"/>
      <c r="H33" s="332">
        <f>+F33*E33</f>
        <v>0</v>
      </c>
      <c r="I33" s="333">
        <f>+G33*E33</f>
        <v>0</v>
      </c>
      <c r="J33" s="334"/>
    </row>
    <row r="34" spans="1:10" s="28" customFormat="1" ht="4.5" customHeight="1" x14ac:dyDescent="0.2">
      <c r="A34" s="335"/>
      <c r="B34" s="207"/>
      <c r="C34" s="208"/>
      <c r="D34" s="209"/>
      <c r="E34" s="360"/>
      <c r="F34" s="331"/>
      <c r="G34" s="337"/>
      <c r="H34" s="343"/>
      <c r="I34" s="344"/>
      <c r="J34" s="334"/>
    </row>
    <row r="35" spans="1:10" s="28" customFormat="1" ht="15" customHeight="1" x14ac:dyDescent="0.2">
      <c r="A35" s="214">
        <v>4</v>
      </c>
      <c r="B35" s="207"/>
      <c r="C35" s="208" t="s">
        <v>795</v>
      </c>
      <c r="D35" s="157"/>
      <c r="E35" s="364"/>
      <c r="F35" s="331"/>
      <c r="G35" s="337"/>
      <c r="H35" s="332">
        <f>SUM(H36:H49)</f>
        <v>0</v>
      </c>
      <c r="I35" s="225">
        <f>SUM(I36:I49)</f>
        <v>0</v>
      </c>
      <c r="J35" s="334"/>
    </row>
    <row r="36" spans="1:10" s="28" customFormat="1" ht="17.45" customHeight="1" x14ac:dyDescent="0.2">
      <c r="A36" s="212"/>
      <c r="B36" s="207" t="s">
        <v>67</v>
      </c>
      <c r="C36" s="339" t="s">
        <v>542</v>
      </c>
      <c r="D36" s="157" t="s">
        <v>58</v>
      </c>
      <c r="E36" s="364">
        <v>1</v>
      </c>
      <c r="F36" s="331"/>
      <c r="G36" s="337"/>
      <c r="H36" s="331">
        <f t="shared" ref="H36:H42" si="5">+F36*E36</f>
        <v>0</v>
      </c>
      <c r="I36" s="337">
        <f t="shared" ref="I36:I42" si="6">+E36*G36</f>
        <v>0</v>
      </c>
      <c r="J36" s="334"/>
    </row>
    <row r="37" spans="1:10" s="28" customFormat="1" ht="17.45" customHeight="1" x14ac:dyDescent="0.2">
      <c r="A37" s="212"/>
      <c r="B37" s="207" t="s">
        <v>68</v>
      </c>
      <c r="C37" s="339" t="s">
        <v>543</v>
      </c>
      <c r="D37" s="157" t="s">
        <v>58</v>
      </c>
      <c r="E37" s="364">
        <v>1</v>
      </c>
      <c r="F37" s="331"/>
      <c r="G37" s="337"/>
      <c r="H37" s="331">
        <f t="shared" si="5"/>
        <v>0</v>
      </c>
      <c r="I37" s="337">
        <f t="shared" si="6"/>
        <v>0</v>
      </c>
      <c r="J37" s="334"/>
    </row>
    <row r="38" spans="1:10" s="28" customFormat="1" ht="17.45" customHeight="1" x14ac:dyDescent="0.2">
      <c r="A38" s="212"/>
      <c r="B38" s="207" t="s">
        <v>69</v>
      </c>
      <c r="C38" s="339" t="s">
        <v>544</v>
      </c>
      <c r="D38" s="157" t="s">
        <v>58</v>
      </c>
      <c r="E38" s="364">
        <v>1</v>
      </c>
      <c r="F38" s="331"/>
      <c r="G38" s="337"/>
      <c r="H38" s="331">
        <f t="shared" si="5"/>
        <v>0</v>
      </c>
      <c r="I38" s="337">
        <f t="shared" si="6"/>
        <v>0</v>
      </c>
      <c r="J38" s="334"/>
    </row>
    <row r="39" spans="1:10" s="28" customFormat="1" ht="17.45" customHeight="1" x14ac:dyDescent="0.2">
      <c r="A39" s="212"/>
      <c r="B39" s="207" t="s">
        <v>70</v>
      </c>
      <c r="C39" s="339" t="s">
        <v>859</v>
      </c>
      <c r="D39" s="157" t="s">
        <v>58</v>
      </c>
      <c r="E39" s="364">
        <v>1</v>
      </c>
      <c r="F39" s="331"/>
      <c r="G39" s="337"/>
      <c r="H39" s="331">
        <f t="shared" si="5"/>
        <v>0</v>
      </c>
      <c r="I39" s="337">
        <f t="shared" si="6"/>
        <v>0</v>
      </c>
      <c r="J39" s="334"/>
    </row>
    <row r="40" spans="1:10" s="28" customFormat="1" ht="17.45" customHeight="1" x14ac:dyDescent="0.2">
      <c r="A40" s="212"/>
      <c r="B40" s="207" t="s">
        <v>71</v>
      </c>
      <c r="C40" s="339" t="s">
        <v>860</v>
      </c>
      <c r="D40" s="157" t="s">
        <v>58</v>
      </c>
      <c r="E40" s="364">
        <v>1</v>
      </c>
      <c r="F40" s="331"/>
      <c r="G40" s="337"/>
      <c r="H40" s="331">
        <f t="shared" si="5"/>
        <v>0</v>
      </c>
      <c r="I40" s="337">
        <f t="shared" si="6"/>
        <v>0</v>
      </c>
      <c r="J40" s="334"/>
    </row>
    <row r="41" spans="1:10" s="28" customFormat="1" ht="17.45" customHeight="1" x14ac:dyDescent="0.2">
      <c r="A41" s="212"/>
      <c r="B41" s="207" t="s">
        <v>72</v>
      </c>
      <c r="C41" s="339" t="s">
        <v>861</v>
      </c>
      <c r="D41" s="157" t="s">
        <v>58</v>
      </c>
      <c r="E41" s="364">
        <v>1</v>
      </c>
      <c r="F41" s="331"/>
      <c r="G41" s="337"/>
      <c r="H41" s="331">
        <f t="shared" si="5"/>
        <v>0</v>
      </c>
      <c r="I41" s="337">
        <f t="shared" si="6"/>
        <v>0</v>
      </c>
      <c r="J41" s="334"/>
    </row>
    <row r="42" spans="1:10" s="28" customFormat="1" ht="17.45" customHeight="1" x14ac:dyDescent="0.2">
      <c r="A42" s="212"/>
      <c r="B42" s="207" t="s">
        <v>73</v>
      </c>
      <c r="C42" s="339" t="s">
        <v>862</v>
      </c>
      <c r="D42" s="157" t="s">
        <v>58</v>
      </c>
      <c r="E42" s="364">
        <v>1</v>
      </c>
      <c r="F42" s="331"/>
      <c r="G42" s="337"/>
      <c r="H42" s="331">
        <f t="shared" si="5"/>
        <v>0</v>
      </c>
      <c r="I42" s="337">
        <f t="shared" si="6"/>
        <v>0</v>
      </c>
      <c r="J42" s="334"/>
    </row>
    <row r="43" spans="1:10" s="28" customFormat="1" ht="17.45" customHeight="1" x14ac:dyDescent="0.2">
      <c r="A43" s="212"/>
      <c r="B43" s="207" t="s">
        <v>74</v>
      </c>
      <c r="C43" s="339" t="s">
        <v>863</v>
      </c>
      <c r="D43" s="157" t="s">
        <v>58</v>
      </c>
      <c r="E43" s="364">
        <v>1</v>
      </c>
      <c r="F43" s="331"/>
      <c r="G43" s="337"/>
      <c r="H43" s="331">
        <f t="shared" ref="H43:H45" si="7">+F43*E43</f>
        <v>0</v>
      </c>
      <c r="I43" s="337">
        <f t="shared" ref="I43:I45" si="8">+E43*G43</f>
        <v>0</v>
      </c>
      <c r="J43" s="334"/>
    </row>
    <row r="44" spans="1:10" s="28" customFormat="1" ht="17.45" customHeight="1" x14ac:dyDescent="0.2">
      <c r="A44" s="212"/>
      <c r="B44" s="207" t="s">
        <v>75</v>
      </c>
      <c r="C44" s="339" t="s">
        <v>866</v>
      </c>
      <c r="D44" s="157" t="s">
        <v>58</v>
      </c>
      <c r="E44" s="364">
        <v>1</v>
      </c>
      <c r="F44" s="331"/>
      <c r="G44" s="337"/>
      <c r="H44" s="331">
        <f t="shared" si="7"/>
        <v>0</v>
      </c>
      <c r="I44" s="337">
        <f t="shared" si="8"/>
        <v>0</v>
      </c>
      <c r="J44" s="334"/>
    </row>
    <row r="45" spans="1:10" s="28" customFormat="1" ht="17.45" customHeight="1" x14ac:dyDescent="0.2">
      <c r="A45" s="212"/>
      <c r="B45" s="207" t="s">
        <v>76</v>
      </c>
      <c r="C45" s="339" t="s">
        <v>864</v>
      </c>
      <c r="D45" s="157" t="s">
        <v>58</v>
      </c>
      <c r="E45" s="364">
        <v>1</v>
      </c>
      <c r="F45" s="331"/>
      <c r="G45" s="337"/>
      <c r="H45" s="331">
        <f t="shared" si="7"/>
        <v>0</v>
      </c>
      <c r="I45" s="337">
        <f t="shared" si="8"/>
        <v>0</v>
      </c>
      <c r="J45" s="334"/>
    </row>
    <row r="46" spans="1:10" s="28" customFormat="1" ht="17.45" customHeight="1" x14ac:dyDescent="0.2">
      <c r="A46" s="212"/>
      <c r="B46" s="207" t="s">
        <v>77</v>
      </c>
      <c r="C46" s="339" t="s">
        <v>78</v>
      </c>
      <c r="D46" s="157" t="s">
        <v>58</v>
      </c>
      <c r="E46" s="364">
        <v>1</v>
      </c>
      <c r="F46" s="331"/>
      <c r="G46" s="337"/>
      <c r="H46" s="331">
        <f>+F46*E46</f>
        <v>0</v>
      </c>
      <c r="I46" s="337">
        <f>+E46*G46</f>
        <v>0</v>
      </c>
      <c r="J46" s="334"/>
    </row>
    <row r="47" spans="1:10" s="28" customFormat="1" ht="17.45" customHeight="1" x14ac:dyDescent="0.2">
      <c r="A47" s="212"/>
      <c r="B47" s="207" t="s">
        <v>401</v>
      </c>
      <c r="C47" s="339" t="s">
        <v>79</v>
      </c>
      <c r="D47" s="157" t="s">
        <v>58</v>
      </c>
      <c r="E47" s="364">
        <v>1</v>
      </c>
      <c r="F47" s="331"/>
      <c r="G47" s="337"/>
      <c r="H47" s="331"/>
      <c r="I47" s="337"/>
      <c r="J47" s="334"/>
    </row>
    <row r="48" spans="1:10" s="28" customFormat="1" ht="17.45" customHeight="1" x14ac:dyDescent="0.2">
      <c r="A48" s="212"/>
      <c r="B48" s="207" t="s">
        <v>402</v>
      </c>
      <c r="C48" s="339" t="s">
        <v>400</v>
      </c>
      <c r="D48" s="157" t="s">
        <v>58</v>
      </c>
      <c r="E48" s="364">
        <v>2</v>
      </c>
      <c r="F48" s="331"/>
      <c r="G48" s="337"/>
      <c r="H48" s="331">
        <f t="shared" ref="H48:H49" si="9">+F48*E48</f>
        <v>0</v>
      </c>
      <c r="I48" s="337">
        <f t="shared" ref="I48:I49" si="10">+E48*G48</f>
        <v>0</v>
      </c>
      <c r="J48" s="334"/>
    </row>
    <row r="49" spans="1:10" s="28" customFormat="1" ht="17.45" customHeight="1" x14ac:dyDescent="0.2">
      <c r="A49" s="212"/>
      <c r="B49" s="207" t="s">
        <v>858</v>
      </c>
      <c r="C49" s="339" t="s">
        <v>865</v>
      </c>
      <c r="D49" s="157" t="s">
        <v>58</v>
      </c>
      <c r="E49" s="364">
        <v>1</v>
      </c>
      <c r="F49" s="331"/>
      <c r="G49" s="337"/>
      <c r="H49" s="331">
        <f t="shared" si="9"/>
        <v>0</v>
      </c>
      <c r="I49" s="337">
        <f t="shared" si="10"/>
        <v>0</v>
      </c>
      <c r="J49" s="334"/>
    </row>
    <row r="50" spans="1:10" s="28" customFormat="1" ht="4.5" customHeight="1" x14ac:dyDescent="0.2">
      <c r="A50" s="335"/>
      <c r="B50" s="207"/>
      <c r="C50" s="208"/>
      <c r="D50" s="209"/>
      <c r="E50" s="360"/>
      <c r="F50" s="331"/>
      <c r="G50" s="337"/>
      <c r="H50" s="343"/>
      <c r="I50" s="344"/>
      <c r="J50" s="334"/>
    </row>
    <row r="51" spans="1:10" s="28" customFormat="1" ht="15" customHeight="1" x14ac:dyDescent="0.2">
      <c r="A51" s="214">
        <v>5</v>
      </c>
      <c r="B51" s="216"/>
      <c r="C51" s="208" t="s">
        <v>80</v>
      </c>
      <c r="D51" s="210"/>
      <c r="E51" s="361"/>
      <c r="F51" s="331"/>
      <c r="G51" s="337"/>
      <c r="H51" s="224">
        <f>SUM(H52:H61)</f>
        <v>0</v>
      </c>
      <c r="I51" s="225">
        <f>SUM(I52:I61)</f>
        <v>0</v>
      </c>
      <c r="J51" s="334"/>
    </row>
    <row r="52" spans="1:10" s="28" customFormat="1" ht="27" customHeight="1" x14ac:dyDescent="0.2">
      <c r="A52" s="211"/>
      <c r="B52" s="207" t="s">
        <v>81</v>
      </c>
      <c r="C52" s="339" t="s">
        <v>82</v>
      </c>
      <c r="D52" s="209" t="s">
        <v>40</v>
      </c>
      <c r="E52" s="360">
        <v>1</v>
      </c>
      <c r="F52" s="331"/>
      <c r="G52" s="337"/>
      <c r="H52" s="331">
        <f>+F52*E52</f>
        <v>0</v>
      </c>
      <c r="I52" s="337">
        <f>+G52*E52</f>
        <v>0</v>
      </c>
      <c r="J52" s="334"/>
    </row>
    <row r="53" spans="1:10" s="28" customFormat="1" ht="27" customHeight="1" x14ac:dyDescent="0.2">
      <c r="A53" s="211"/>
      <c r="B53" s="207" t="s">
        <v>83</v>
      </c>
      <c r="C53" s="339" t="s">
        <v>84</v>
      </c>
      <c r="D53" s="209" t="s">
        <v>40</v>
      </c>
      <c r="E53" s="360">
        <v>1</v>
      </c>
      <c r="F53" s="331"/>
      <c r="G53" s="337"/>
      <c r="H53" s="331">
        <f t="shared" ref="H53:H63" si="11">+F53*E53</f>
        <v>0</v>
      </c>
      <c r="I53" s="337">
        <f t="shared" ref="I53:I61" si="12">+G53*E53</f>
        <v>0</v>
      </c>
      <c r="J53" s="334"/>
    </row>
    <row r="54" spans="1:10" s="28" customFormat="1" ht="27" customHeight="1" x14ac:dyDescent="0.2">
      <c r="A54" s="211"/>
      <c r="B54" s="207" t="s">
        <v>85</v>
      </c>
      <c r="C54" s="339" t="s">
        <v>86</v>
      </c>
      <c r="D54" s="209" t="s">
        <v>40</v>
      </c>
      <c r="E54" s="360">
        <v>1</v>
      </c>
      <c r="F54" s="331"/>
      <c r="G54" s="337"/>
      <c r="H54" s="331">
        <f t="shared" si="11"/>
        <v>0</v>
      </c>
      <c r="I54" s="337">
        <f t="shared" si="12"/>
        <v>0</v>
      </c>
      <c r="J54" s="334"/>
    </row>
    <row r="55" spans="1:10" s="28" customFormat="1" ht="15" x14ac:dyDescent="0.2">
      <c r="A55" s="211"/>
      <c r="B55" s="207" t="s">
        <v>87</v>
      </c>
      <c r="C55" s="339" t="s">
        <v>794</v>
      </c>
      <c r="D55" s="209" t="s">
        <v>40</v>
      </c>
      <c r="E55" s="360">
        <v>2</v>
      </c>
      <c r="F55" s="331"/>
      <c r="G55" s="337"/>
      <c r="H55" s="331">
        <f t="shared" si="11"/>
        <v>0</v>
      </c>
      <c r="I55" s="337">
        <f t="shared" si="12"/>
        <v>0</v>
      </c>
      <c r="J55" s="334"/>
    </row>
    <row r="56" spans="1:10" s="28" customFormat="1" ht="15" x14ac:dyDescent="0.2">
      <c r="A56" s="211"/>
      <c r="B56" s="207" t="s">
        <v>89</v>
      </c>
      <c r="C56" s="339" t="s">
        <v>796</v>
      </c>
      <c r="D56" s="209" t="s">
        <v>40</v>
      </c>
      <c r="E56" s="360">
        <v>2</v>
      </c>
      <c r="F56" s="331"/>
      <c r="G56" s="337"/>
      <c r="H56" s="331">
        <f t="shared" ref="H56" si="13">+F56*E56</f>
        <v>0</v>
      </c>
      <c r="I56" s="337">
        <f t="shared" ref="I56" si="14">+G56*E56</f>
        <v>0</v>
      </c>
      <c r="J56" s="334"/>
    </row>
    <row r="57" spans="1:10" s="28" customFormat="1" ht="15" x14ac:dyDescent="0.2">
      <c r="A57" s="211"/>
      <c r="B57" s="207" t="s">
        <v>91</v>
      </c>
      <c r="C57" s="339" t="s">
        <v>797</v>
      </c>
      <c r="D57" s="209" t="s">
        <v>40</v>
      </c>
      <c r="E57" s="360">
        <v>1</v>
      </c>
      <c r="F57" s="331"/>
      <c r="G57" s="337"/>
      <c r="H57" s="331">
        <f t="shared" si="11"/>
        <v>0</v>
      </c>
      <c r="I57" s="337">
        <f t="shared" si="12"/>
        <v>0</v>
      </c>
      <c r="J57" s="334"/>
    </row>
    <row r="58" spans="1:10" s="28" customFormat="1" ht="15" x14ac:dyDescent="0.2">
      <c r="A58" s="212"/>
      <c r="B58" s="207" t="s">
        <v>93</v>
      </c>
      <c r="C58" s="342" t="s">
        <v>798</v>
      </c>
      <c r="D58" s="209" t="s">
        <v>40</v>
      </c>
      <c r="E58" s="365">
        <v>2</v>
      </c>
      <c r="F58" s="331"/>
      <c r="G58" s="337"/>
      <c r="H58" s="331">
        <f t="shared" si="11"/>
        <v>0</v>
      </c>
      <c r="I58" s="337">
        <f t="shared" si="12"/>
        <v>0</v>
      </c>
      <c r="J58" s="334"/>
    </row>
    <row r="59" spans="1:10" s="28" customFormat="1" ht="15" x14ac:dyDescent="0.2">
      <c r="A59" s="212"/>
      <c r="B59" s="207" t="s">
        <v>95</v>
      </c>
      <c r="C59" s="342" t="s">
        <v>799</v>
      </c>
      <c r="D59" s="209" t="s">
        <v>40</v>
      </c>
      <c r="E59" s="365">
        <v>2</v>
      </c>
      <c r="F59" s="331"/>
      <c r="G59" s="337"/>
      <c r="H59" s="331">
        <f t="shared" si="11"/>
        <v>0</v>
      </c>
      <c r="I59" s="337">
        <f t="shared" si="12"/>
        <v>0</v>
      </c>
      <c r="J59" s="334"/>
    </row>
    <row r="60" spans="1:10" s="28" customFormat="1" ht="15" x14ac:dyDescent="0.2">
      <c r="A60" s="212"/>
      <c r="B60" s="207" t="s">
        <v>97</v>
      </c>
      <c r="C60" s="342" t="s">
        <v>800</v>
      </c>
      <c r="D60" s="209" t="s">
        <v>40</v>
      </c>
      <c r="E60" s="365">
        <v>1</v>
      </c>
      <c r="F60" s="331"/>
      <c r="G60" s="337"/>
      <c r="H60" s="331">
        <f t="shared" si="11"/>
        <v>0</v>
      </c>
      <c r="I60" s="337">
        <f t="shared" si="12"/>
        <v>0</v>
      </c>
      <c r="J60" s="334"/>
    </row>
    <row r="61" spans="1:10" s="28" customFormat="1" ht="15" x14ac:dyDescent="0.2">
      <c r="A61" s="212"/>
      <c r="B61" s="207" t="s">
        <v>99</v>
      </c>
      <c r="C61" s="342" t="s">
        <v>801</v>
      </c>
      <c r="D61" s="209" t="s">
        <v>40</v>
      </c>
      <c r="E61" s="365">
        <v>1</v>
      </c>
      <c r="F61" s="331"/>
      <c r="G61" s="337"/>
      <c r="H61" s="331">
        <f t="shared" si="11"/>
        <v>0</v>
      </c>
      <c r="I61" s="337">
        <f t="shared" si="12"/>
        <v>0</v>
      </c>
      <c r="J61" s="334"/>
    </row>
    <row r="62" spans="1:10" s="28" customFormat="1" ht="4.5" customHeight="1" x14ac:dyDescent="0.2">
      <c r="A62" s="335"/>
      <c r="B62" s="207"/>
      <c r="C62" s="208"/>
      <c r="D62" s="209"/>
      <c r="E62" s="360"/>
      <c r="F62" s="331"/>
      <c r="G62" s="337"/>
      <c r="H62" s="343"/>
      <c r="I62" s="344"/>
      <c r="J62" s="334"/>
    </row>
    <row r="63" spans="1:10" s="68" customFormat="1" ht="49.5" customHeight="1" x14ac:dyDescent="0.2">
      <c r="A63" s="214">
        <v>6</v>
      </c>
      <c r="B63" s="217"/>
      <c r="C63" s="215" t="s">
        <v>793</v>
      </c>
      <c r="D63" s="210" t="s">
        <v>58</v>
      </c>
      <c r="E63" s="366">
        <v>1</v>
      </c>
      <c r="F63" s="331"/>
      <c r="G63" s="337"/>
      <c r="H63" s="332">
        <f t="shared" si="11"/>
        <v>0</v>
      </c>
      <c r="I63" s="345">
        <f>+G63*E63</f>
        <v>0</v>
      </c>
      <c r="J63" s="334"/>
    </row>
    <row r="64" spans="1:10" s="28" customFormat="1" ht="4.5" customHeight="1" x14ac:dyDescent="0.2">
      <c r="A64" s="335"/>
      <c r="B64" s="207"/>
      <c r="C64" s="208"/>
      <c r="D64" s="209"/>
      <c r="E64" s="360"/>
      <c r="F64" s="331"/>
      <c r="G64" s="337"/>
      <c r="H64" s="343"/>
      <c r="I64" s="344"/>
      <c r="J64" s="334"/>
    </row>
    <row r="65" spans="1:10" s="68" customFormat="1" ht="30" customHeight="1" x14ac:dyDescent="0.2">
      <c r="A65" s="214">
        <v>7</v>
      </c>
      <c r="B65" s="218"/>
      <c r="C65" s="208" t="s">
        <v>802</v>
      </c>
      <c r="D65" s="210" t="s">
        <v>58</v>
      </c>
      <c r="E65" s="366">
        <v>1</v>
      </c>
      <c r="F65" s="331"/>
      <c r="G65" s="337"/>
      <c r="H65" s="346">
        <f>+F65*E65</f>
        <v>0</v>
      </c>
      <c r="I65" s="345">
        <f>+G65*E65</f>
        <v>0</v>
      </c>
      <c r="J65" s="334"/>
    </row>
    <row r="66" spans="1:10" s="28" customFormat="1" ht="4.5" customHeight="1" x14ac:dyDescent="0.2">
      <c r="A66" s="335"/>
      <c r="B66" s="207"/>
      <c r="C66" s="208"/>
      <c r="D66" s="209"/>
      <c r="E66" s="360"/>
      <c r="F66" s="331"/>
      <c r="G66" s="337"/>
      <c r="H66" s="343"/>
      <c r="I66" s="344"/>
      <c r="J66" s="334"/>
    </row>
    <row r="67" spans="1:10" s="68" customFormat="1" ht="31.5" customHeight="1" x14ac:dyDescent="0.2">
      <c r="A67" s="214">
        <v>8</v>
      </c>
      <c r="B67" s="218"/>
      <c r="C67" s="215" t="s">
        <v>803</v>
      </c>
      <c r="D67" s="210" t="s">
        <v>58</v>
      </c>
      <c r="E67" s="366">
        <v>2</v>
      </c>
      <c r="F67" s="331"/>
      <c r="G67" s="337"/>
      <c r="H67" s="332">
        <f t="shared" ref="H67:H77" si="15">+F67*E67</f>
        <v>0</v>
      </c>
      <c r="I67" s="333">
        <f t="shared" ref="I67:I77" si="16">+G67*E67</f>
        <v>0</v>
      </c>
      <c r="J67" s="334"/>
    </row>
    <row r="68" spans="1:10" s="28" customFormat="1" ht="4.5" customHeight="1" x14ac:dyDescent="0.2">
      <c r="A68" s="335"/>
      <c r="B68" s="207"/>
      <c r="C68" s="208"/>
      <c r="D68" s="209"/>
      <c r="E68" s="360"/>
      <c r="F68" s="331"/>
      <c r="G68" s="337"/>
      <c r="H68" s="343"/>
      <c r="I68" s="344"/>
      <c r="J68" s="334"/>
    </row>
    <row r="69" spans="1:10" s="28" customFormat="1" ht="30" customHeight="1" x14ac:dyDescent="0.2">
      <c r="A69" s="214">
        <v>9</v>
      </c>
      <c r="B69" s="216"/>
      <c r="C69" s="215" t="s">
        <v>804</v>
      </c>
      <c r="D69" s="210" t="s">
        <v>58</v>
      </c>
      <c r="E69" s="366">
        <v>1</v>
      </c>
      <c r="F69" s="331"/>
      <c r="G69" s="337"/>
      <c r="H69" s="332">
        <f t="shared" si="15"/>
        <v>0</v>
      </c>
      <c r="I69" s="333">
        <f t="shared" si="16"/>
        <v>0</v>
      </c>
      <c r="J69" s="334"/>
    </row>
    <row r="70" spans="1:10" s="28" customFormat="1" ht="4.5" customHeight="1" x14ac:dyDescent="0.2">
      <c r="A70" s="335"/>
      <c r="B70" s="207"/>
      <c r="C70" s="208"/>
      <c r="D70" s="209"/>
      <c r="E70" s="360"/>
      <c r="F70" s="331"/>
      <c r="G70" s="337"/>
      <c r="H70" s="343"/>
      <c r="I70" s="344"/>
      <c r="J70" s="334"/>
    </row>
    <row r="71" spans="1:10" s="28" customFormat="1" ht="42.75" customHeight="1" x14ac:dyDescent="0.2">
      <c r="A71" s="214">
        <v>10</v>
      </c>
      <c r="B71" s="216"/>
      <c r="C71" s="215" t="s">
        <v>805</v>
      </c>
      <c r="D71" s="210" t="s">
        <v>58</v>
      </c>
      <c r="E71" s="366">
        <v>1</v>
      </c>
      <c r="F71" s="331"/>
      <c r="G71" s="337"/>
      <c r="H71" s="332">
        <f t="shared" si="15"/>
        <v>0</v>
      </c>
      <c r="I71" s="333">
        <f t="shared" si="16"/>
        <v>0</v>
      </c>
      <c r="J71" s="334"/>
    </row>
    <row r="72" spans="1:10" s="28" customFormat="1" ht="4.5" customHeight="1" x14ac:dyDescent="0.2">
      <c r="A72" s="335"/>
      <c r="B72" s="207"/>
      <c r="C72" s="208"/>
      <c r="D72" s="209"/>
      <c r="E72" s="360"/>
      <c r="F72" s="331"/>
      <c r="G72" s="337"/>
      <c r="H72" s="343"/>
      <c r="I72" s="344"/>
      <c r="J72" s="334"/>
    </row>
    <row r="73" spans="1:10" s="28" customFormat="1" ht="18.600000000000001" customHeight="1" x14ac:dyDescent="0.2">
      <c r="A73" s="214">
        <v>11</v>
      </c>
      <c r="B73" s="216"/>
      <c r="C73" s="215" t="s">
        <v>806</v>
      </c>
      <c r="D73" s="210" t="s">
        <v>58</v>
      </c>
      <c r="E73" s="366">
        <v>1</v>
      </c>
      <c r="F73" s="331"/>
      <c r="G73" s="337"/>
      <c r="H73" s="332">
        <f t="shared" si="15"/>
        <v>0</v>
      </c>
      <c r="I73" s="333">
        <f t="shared" si="16"/>
        <v>0</v>
      </c>
      <c r="J73" s="334"/>
    </row>
    <row r="74" spans="1:10" s="28" customFormat="1" ht="4.5" customHeight="1" x14ac:dyDescent="0.2">
      <c r="A74" s="335"/>
      <c r="B74" s="207"/>
      <c r="C74" s="208"/>
      <c r="D74" s="209"/>
      <c r="E74" s="360"/>
      <c r="F74" s="331"/>
      <c r="G74" s="337"/>
      <c r="H74" s="343"/>
      <c r="I74" s="344"/>
      <c r="J74" s="334"/>
    </row>
    <row r="75" spans="1:10" s="28" customFormat="1" ht="42" customHeight="1" x14ac:dyDescent="0.2">
      <c r="A75" s="214">
        <v>12</v>
      </c>
      <c r="B75" s="216"/>
      <c r="C75" s="215" t="s">
        <v>807</v>
      </c>
      <c r="D75" s="210" t="s">
        <v>58</v>
      </c>
      <c r="E75" s="366">
        <v>1</v>
      </c>
      <c r="F75" s="331"/>
      <c r="G75" s="337"/>
      <c r="H75" s="332">
        <f t="shared" si="15"/>
        <v>0</v>
      </c>
      <c r="I75" s="333">
        <f t="shared" si="16"/>
        <v>0</v>
      </c>
      <c r="J75" s="334"/>
    </row>
    <row r="76" spans="1:10" s="28" customFormat="1" ht="4.5" customHeight="1" x14ac:dyDescent="0.2">
      <c r="A76" s="335"/>
      <c r="B76" s="207"/>
      <c r="C76" s="208"/>
      <c r="D76" s="209"/>
      <c r="E76" s="360"/>
      <c r="F76" s="331"/>
      <c r="G76" s="337"/>
      <c r="H76" s="343"/>
      <c r="I76" s="344"/>
      <c r="J76" s="334"/>
    </row>
    <row r="77" spans="1:10" s="28" customFormat="1" ht="30" customHeight="1" x14ac:dyDescent="0.2">
      <c r="A77" s="214">
        <v>13</v>
      </c>
      <c r="B77" s="216"/>
      <c r="C77" s="215" t="s">
        <v>808</v>
      </c>
      <c r="D77" s="210" t="s">
        <v>58</v>
      </c>
      <c r="E77" s="365">
        <v>1</v>
      </c>
      <c r="F77" s="331"/>
      <c r="G77" s="337"/>
      <c r="H77" s="332">
        <f t="shared" si="15"/>
        <v>0</v>
      </c>
      <c r="I77" s="333">
        <f t="shared" si="16"/>
        <v>0</v>
      </c>
      <c r="J77" s="334"/>
    </row>
    <row r="78" spans="1:10" s="28" customFormat="1" ht="4.5" customHeight="1" x14ac:dyDescent="0.2">
      <c r="A78" s="335"/>
      <c r="B78" s="207"/>
      <c r="C78" s="208"/>
      <c r="D78" s="209"/>
      <c r="E78" s="360"/>
      <c r="F78" s="331"/>
      <c r="G78" s="337"/>
      <c r="H78" s="343"/>
      <c r="I78" s="344"/>
      <c r="J78" s="334"/>
    </row>
    <row r="79" spans="1:10" s="28" customFormat="1" ht="15" customHeight="1" x14ac:dyDescent="0.2">
      <c r="A79" s="214">
        <v>14</v>
      </c>
      <c r="B79" s="216"/>
      <c r="C79" s="208" t="s">
        <v>809</v>
      </c>
      <c r="D79" s="210"/>
      <c r="E79" s="361"/>
      <c r="F79" s="331"/>
      <c r="G79" s="337"/>
      <c r="H79" s="224">
        <f>+SUM(H80:H85)</f>
        <v>0</v>
      </c>
      <c r="I79" s="225">
        <f>+SUM(I80:I85)</f>
        <v>0</v>
      </c>
      <c r="J79" s="334"/>
    </row>
    <row r="80" spans="1:10" s="28" customFormat="1" ht="18" customHeight="1" x14ac:dyDescent="0.2">
      <c r="A80" s="214"/>
      <c r="B80" s="216" t="s">
        <v>307</v>
      </c>
      <c r="C80" s="339" t="s">
        <v>112</v>
      </c>
      <c r="D80" s="209" t="s">
        <v>40</v>
      </c>
      <c r="E80" s="360">
        <v>2</v>
      </c>
      <c r="F80" s="331"/>
      <c r="G80" s="337"/>
      <c r="H80" s="331">
        <f>+F80*E80</f>
        <v>0</v>
      </c>
      <c r="I80" s="337">
        <f>+E80*G80</f>
        <v>0</v>
      </c>
      <c r="J80" s="334"/>
    </row>
    <row r="81" spans="1:10" s="28" customFormat="1" ht="27" customHeight="1" x14ac:dyDescent="0.2">
      <c r="A81" s="211"/>
      <c r="B81" s="216" t="s">
        <v>309</v>
      </c>
      <c r="C81" s="339" t="s">
        <v>114</v>
      </c>
      <c r="D81" s="209" t="s">
        <v>40</v>
      </c>
      <c r="E81" s="360">
        <v>2</v>
      </c>
      <c r="F81" s="331"/>
      <c r="G81" s="337"/>
      <c r="H81" s="331">
        <f t="shared" ref="H81:H85" si="17">+F81*E81</f>
        <v>0</v>
      </c>
      <c r="I81" s="337">
        <f t="shared" ref="I81" si="18">+E81*G81</f>
        <v>0</v>
      </c>
      <c r="J81" s="334"/>
    </row>
    <row r="82" spans="1:10" s="28" customFormat="1" ht="27" customHeight="1" x14ac:dyDescent="0.2">
      <c r="A82" s="211"/>
      <c r="B82" s="216" t="s">
        <v>311</v>
      </c>
      <c r="C82" s="339" t="s">
        <v>116</v>
      </c>
      <c r="D82" s="209" t="s">
        <v>40</v>
      </c>
      <c r="E82" s="365">
        <v>2</v>
      </c>
      <c r="F82" s="331"/>
      <c r="G82" s="337"/>
      <c r="H82" s="331">
        <f t="shared" ref="H82" si="19">+F82*E82</f>
        <v>0</v>
      </c>
      <c r="I82" s="337">
        <f t="shared" ref="I82:I84" si="20">+E82*G82</f>
        <v>0</v>
      </c>
      <c r="J82" s="334"/>
    </row>
    <row r="83" spans="1:10" s="28" customFormat="1" ht="27" customHeight="1" x14ac:dyDescent="0.2">
      <c r="A83" s="211"/>
      <c r="B83" s="216" t="s">
        <v>313</v>
      </c>
      <c r="C83" s="347" t="s">
        <v>367</v>
      </c>
      <c r="D83" s="209" t="s">
        <v>40</v>
      </c>
      <c r="E83" s="365">
        <v>1</v>
      </c>
      <c r="F83" s="331"/>
      <c r="G83" s="337"/>
      <c r="H83" s="331">
        <f t="shared" ref="H83" si="21">+F83*E83</f>
        <v>0</v>
      </c>
      <c r="I83" s="337">
        <f t="shared" si="20"/>
        <v>0</v>
      </c>
      <c r="J83" s="334"/>
    </row>
    <row r="84" spans="1:10" s="28" customFormat="1" ht="27" customHeight="1" x14ac:dyDescent="0.2">
      <c r="A84" s="211"/>
      <c r="B84" s="216" t="s">
        <v>429</v>
      </c>
      <c r="C84" s="347" t="s">
        <v>391</v>
      </c>
      <c r="D84" s="209" t="s">
        <v>392</v>
      </c>
      <c r="E84" s="365">
        <v>1200</v>
      </c>
      <c r="F84" s="331"/>
      <c r="G84" s="337"/>
      <c r="H84" s="331">
        <f t="shared" ref="H84" si="22">+F84*E84</f>
        <v>0</v>
      </c>
      <c r="I84" s="337">
        <f t="shared" si="20"/>
        <v>0</v>
      </c>
      <c r="J84" s="334"/>
    </row>
    <row r="85" spans="1:10" s="28" customFormat="1" ht="27" customHeight="1" x14ac:dyDescent="0.2">
      <c r="A85" s="211"/>
      <c r="B85" s="216" t="s">
        <v>430</v>
      </c>
      <c r="C85" s="339" t="s">
        <v>118</v>
      </c>
      <c r="D85" s="209" t="s">
        <v>58</v>
      </c>
      <c r="E85" s="365">
        <v>1</v>
      </c>
      <c r="F85" s="331"/>
      <c r="G85" s="337"/>
      <c r="H85" s="331">
        <f t="shared" si="17"/>
        <v>0</v>
      </c>
      <c r="I85" s="337">
        <f>+E85*G85</f>
        <v>0</v>
      </c>
      <c r="J85" s="334"/>
    </row>
    <row r="86" spans="1:10" s="28" customFormat="1" ht="4.5" customHeight="1" x14ac:dyDescent="0.2">
      <c r="A86" s="335"/>
      <c r="B86" s="207"/>
      <c r="C86" s="208"/>
      <c r="D86" s="209"/>
      <c r="E86" s="360"/>
      <c r="F86" s="331"/>
      <c r="G86" s="337"/>
      <c r="H86" s="343"/>
      <c r="I86" s="344"/>
      <c r="J86" s="334"/>
    </row>
    <row r="87" spans="1:10" s="2" customFormat="1" ht="15" customHeight="1" x14ac:dyDescent="0.2">
      <c r="A87" s="219">
        <v>15</v>
      </c>
      <c r="B87" s="157"/>
      <c r="C87" s="215" t="s">
        <v>396</v>
      </c>
      <c r="D87" s="209"/>
      <c r="E87" s="284"/>
      <c r="F87" s="331"/>
      <c r="G87" s="337"/>
      <c r="H87" s="224">
        <f>+SUM(H88:H91)</f>
        <v>0</v>
      </c>
      <c r="I87" s="225">
        <f>+SUM(I88:I91)</f>
        <v>0</v>
      </c>
      <c r="J87" s="334"/>
    </row>
    <row r="88" spans="1:10" s="2" customFormat="1" ht="15" customHeight="1" x14ac:dyDescent="0.2">
      <c r="A88" s="219"/>
      <c r="B88" s="157" t="s">
        <v>228</v>
      </c>
      <c r="C88" s="229" t="s">
        <v>368</v>
      </c>
      <c r="D88" s="209" t="s">
        <v>58</v>
      </c>
      <c r="E88" s="367">
        <v>1</v>
      </c>
      <c r="F88" s="331"/>
      <c r="G88" s="337"/>
      <c r="H88" s="331">
        <f t="shared" ref="H88:H90" si="23">+E88*F88</f>
        <v>0</v>
      </c>
      <c r="I88" s="337">
        <f>+E88*G88</f>
        <v>0</v>
      </c>
      <c r="J88" s="334"/>
    </row>
    <row r="89" spans="1:10" s="2" customFormat="1" ht="15" customHeight="1" x14ac:dyDescent="0.2">
      <c r="A89" s="219"/>
      <c r="B89" s="157" t="s">
        <v>229</v>
      </c>
      <c r="C89" s="229" t="s">
        <v>369</v>
      </c>
      <c r="D89" s="209" t="s">
        <v>58</v>
      </c>
      <c r="E89" s="367">
        <v>1</v>
      </c>
      <c r="F89" s="331"/>
      <c r="G89" s="337"/>
      <c r="H89" s="331">
        <f t="shared" si="23"/>
        <v>0</v>
      </c>
      <c r="I89" s="337">
        <f>+E89*G89</f>
        <v>0</v>
      </c>
      <c r="J89" s="334"/>
    </row>
    <row r="90" spans="1:10" s="2" customFormat="1" ht="15" customHeight="1" x14ac:dyDescent="0.2">
      <c r="A90" s="219"/>
      <c r="B90" s="157" t="s">
        <v>230</v>
      </c>
      <c r="C90" s="229" t="s">
        <v>370</v>
      </c>
      <c r="D90" s="209" t="s">
        <v>58</v>
      </c>
      <c r="E90" s="367">
        <v>1</v>
      </c>
      <c r="F90" s="331"/>
      <c r="G90" s="337"/>
      <c r="H90" s="331">
        <f t="shared" si="23"/>
        <v>0</v>
      </c>
      <c r="I90" s="337">
        <f>+E90*G90</f>
        <v>0</v>
      </c>
      <c r="J90" s="334"/>
    </row>
    <row r="91" spans="1:10" s="2" customFormat="1" ht="15" customHeight="1" x14ac:dyDescent="0.2">
      <c r="A91" s="219"/>
      <c r="B91" s="157" t="s">
        <v>315</v>
      </c>
      <c r="C91" s="229" t="s">
        <v>373</v>
      </c>
      <c r="D91" s="209" t="s">
        <v>58</v>
      </c>
      <c r="E91" s="367">
        <v>1</v>
      </c>
      <c r="F91" s="331"/>
      <c r="G91" s="337"/>
      <c r="H91" s="331">
        <f t="shared" ref="H91" si="24">+E91*F91</f>
        <v>0</v>
      </c>
      <c r="I91" s="337">
        <f>+E91*G91</f>
        <v>0</v>
      </c>
      <c r="J91" s="334"/>
    </row>
    <row r="92" spans="1:10" s="2" customFormat="1" ht="3" customHeight="1" x14ac:dyDescent="0.2">
      <c r="A92" s="219"/>
      <c r="B92" s="157"/>
      <c r="C92" s="229"/>
      <c r="D92" s="209"/>
      <c r="E92" s="367"/>
      <c r="F92" s="331"/>
      <c r="G92" s="337"/>
      <c r="H92" s="331"/>
      <c r="I92" s="337"/>
      <c r="J92" s="334"/>
    </row>
    <row r="93" spans="1:10" s="2" customFormat="1" ht="15" customHeight="1" x14ac:dyDescent="0.2">
      <c r="A93" s="219">
        <v>16</v>
      </c>
      <c r="B93" s="157"/>
      <c r="C93" s="348" t="s">
        <v>810</v>
      </c>
      <c r="D93" s="209"/>
      <c r="E93" s="284"/>
      <c r="F93" s="331"/>
      <c r="G93" s="337"/>
      <c r="H93" s="332">
        <f>+SUM(H94:H96)</f>
        <v>0</v>
      </c>
      <c r="I93" s="333">
        <f>+SUM(I94:I96)</f>
        <v>0</v>
      </c>
      <c r="J93" s="334"/>
    </row>
    <row r="94" spans="1:10" s="2" customFormat="1" ht="15" customHeight="1" x14ac:dyDescent="0.2">
      <c r="A94" s="219"/>
      <c r="B94" s="157" t="s">
        <v>111</v>
      </c>
      <c r="C94" s="229" t="s">
        <v>371</v>
      </c>
      <c r="D94" s="209" t="s">
        <v>37</v>
      </c>
      <c r="E94" s="284">
        <v>1</v>
      </c>
      <c r="F94" s="331"/>
      <c r="G94" s="337"/>
      <c r="H94" s="331">
        <f t="shared" ref="H94:H95" si="25">+E94*F94</f>
        <v>0</v>
      </c>
      <c r="I94" s="337">
        <f>+E94*G94</f>
        <v>0</v>
      </c>
      <c r="J94" s="334"/>
    </row>
    <row r="95" spans="1:10" s="2" customFormat="1" ht="15" customHeight="1" x14ac:dyDescent="0.2">
      <c r="A95" s="219"/>
      <c r="B95" s="157" t="s">
        <v>113</v>
      </c>
      <c r="C95" s="342" t="s">
        <v>127</v>
      </c>
      <c r="D95" s="209" t="s">
        <v>37</v>
      </c>
      <c r="E95" s="284">
        <v>1</v>
      </c>
      <c r="F95" s="331"/>
      <c r="G95" s="337"/>
      <c r="H95" s="331">
        <f t="shared" si="25"/>
        <v>0</v>
      </c>
      <c r="I95" s="337">
        <f>+E95*G95</f>
        <v>0</v>
      </c>
      <c r="J95" s="334"/>
    </row>
    <row r="96" spans="1:10" s="2" customFormat="1" ht="15" customHeight="1" x14ac:dyDescent="0.2">
      <c r="A96" s="219"/>
      <c r="B96" s="157" t="s">
        <v>115</v>
      </c>
      <c r="C96" s="229" t="s">
        <v>372</v>
      </c>
      <c r="D96" s="209" t="s">
        <v>37</v>
      </c>
      <c r="E96" s="284">
        <v>1</v>
      </c>
      <c r="F96" s="331"/>
      <c r="G96" s="337"/>
      <c r="H96" s="331">
        <f t="shared" ref="H96" si="26">+E96*F96</f>
        <v>0</v>
      </c>
      <c r="I96" s="337">
        <f>+E96*G96</f>
        <v>0</v>
      </c>
      <c r="J96" s="334"/>
    </row>
    <row r="97" spans="1:10" s="2" customFormat="1" ht="3.75" customHeight="1" x14ac:dyDescent="0.2">
      <c r="A97" s="219"/>
      <c r="B97" s="157"/>
      <c r="C97" s="229"/>
      <c r="D97" s="209"/>
      <c r="E97" s="284"/>
      <c r="F97" s="331"/>
      <c r="G97" s="337"/>
      <c r="H97" s="331"/>
      <c r="I97" s="337"/>
      <c r="J97" s="334"/>
    </row>
    <row r="98" spans="1:10" s="2" customFormat="1" ht="18" customHeight="1" x14ac:dyDescent="0.2">
      <c r="A98" s="325"/>
      <c r="B98" s="326"/>
      <c r="C98" s="327"/>
      <c r="D98" s="328"/>
      <c r="E98" s="414"/>
      <c r="F98" s="331"/>
      <c r="G98" s="337"/>
      <c r="H98" s="331">
        <f t="shared" ref="H98:H107" si="27">+E98*F98</f>
        <v>0</v>
      </c>
      <c r="I98" s="337">
        <f t="shared" ref="I98:I107" si="28">+E98*G98</f>
        <v>0</v>
      </c>
      <c r="J98" s="334"/>
    </row>
    <row r="99" spans="1:10" s="2" customFormat="1" ht="16.5" customHeight="1" x14ac:dyDescent="0.2">
      <c r="A99" s="325"/>
      <c r="B99" s="326"/>
      <c r="C99" s="327"/>
      <c r="D99" s="328"/>
      <c r="E99" s="414"/>
      <c r="F99" s="331"/>
      <c r="G99" s="337"/>
      <c r="H99" s="331">
        <f t="shared" si="27"/>
        <v>0</v>
      </c>
      <c r="I99" s="337">
        <f t="shared" si="28"/>
        <v>0</v>
      </c>
      <c r="J99" s="334"/>
    </row>
    <row r="100" spans="1:10" s="2" customFormat="1" ht="16.5" customHeight="1" x14ac:dyDescent="0.2">
      <c r="A100" s="325"/>
      <c r="B100" s="326"/>
      <c r="C100" s="327"/>
      <c r="D100" s="328"/>
      <c r="E100" s="414"/>
      <c r="F100" s="331"/>
      <c r="G100" s="337"/>
      <c r="H100" s="331">
        <f t="shared" si="27"/>
        <v>0</v>
      </c>
      <c r="I100" s="337">
        <f t="shared" si="28"/>
        <v>0</v>
      </c>
      <c r="J100" s="334"/>
    </row>
    <row r="101" spans="1:10" s="2" customFormat="1" ht="16.5" customHeight="1" x14ac:dyDescent="0.2">
      <c r="A101" s="325"/>
      <c r="B101" s="326"/>
      <c r="C101" s="327"/>
      <c r="D101" s="328"/>
      <c r="E101" s="414"/>
      <c r="F101" s="331"/>
      <c r="G101" s="337"/>
      <c r="H101" s="331">
        <f t="shared" si="27"/>
        <v>0</v>
      </c>
      <c r="I101" s="337">
        <f t="shared" si="28"/>
        <v>0</v>
      </c>
      <c r="J101" s="334"/>
    </row>
    <row r="102" spans="1:10" s="2" customFormat="1" ht="16.5" customHeight="1" x14ac:dyDescent="0.2">
      <c r="A102" s="325"/>
      <c r="B102" s="326"/>
      <c r="C102" s="327"/>
      <c r="D102" s="328"/>
      <c r="E102" s="414"/>
      <c r="F102" s="331"/>
      <c r="G102" s="337"/>
      <c r="H102" s="331">
        <f t="shared" si="27"/>
        <v>0</v>
      </c>
      <c r="I102" s="337">
        <f t="shared" si="28"/>
        <v>0</v>
      </c>
      <c r="J102" s="334"/>
    </row>
    <row r="103" spans="1:10" s="2" customFormat="1" ht="16.5" customHeight="1" x14ac:dyDescent="0.2">
      <c r="A103" s="325"/>
      <c r="B103" s="326"/>
      <c r="C103" s="327"/>
      <c r="D103" s="328"/>
      <c r="E103" s="414"/>
      <c r="F103" s="331"/>
      <c r="G103" s="337"/>
      <c r="H103" s="331">
        <f t="shared" si="27"/>
        <v>0</v>
      </c>
      <c r="I103" s="337">
        <f t="shared" si="28"/>
        <v>0</v>
      </c>
      <c r="J103" s="334"/>
    </row>
    <row r="104" spans="1:10" s="2" customFormat="1" ht="16.5" customHeight="1" x14ac:dyDescent="0.2">
      <c r="A104" s="325"/>
      <c r="B104" s="326"/>
      <c r="C104" s="327"/>
      <c r="D104" s="328"/>
      <c r="E104" s="414"/>
      <c r="F104" s="331"/>
      <c r="G104" s="337"/>
      <c r="H104" s="331">
        <f t="shared" si="27"/>
        <v>0</v>
      </c>
      <c r="I104" s="337">
        <f t="shared" si="28"/>
        <v>0</v>
      </c>
      <c r="J104" s="334"/>
    </row>
    <row r="105" spans="1:10" s="2" customFormat="1" ht="16.5" customHeight="1" x14ac:dyDescent="0.2">
      <c r="A105" s="325"/>
      <c r="B105" s="326"/>
      <c r="C105" s="327"/>
      <c r="D105" s="328"/>
      <c r="E105" s="414"/>
      <c r="F105" s="331"/>
      <c r="G105" s="337"/>
      <c r="H105" s="331">
        <f t="shared" si="27"/>
        <v>0</v>
      </c>
      <c r="I105" s="337">
        <f t="shared" si="28"/>
        <v>0</v>
      </c>
      <c r="J105" s="334"/>
    </row>
    <row r="106" spans="1:10" s="2" customFormat="1" ht="23.25" customHeight="1" x14ac:dyDescent="0.2">
      <c r="A106" s="325"/>
      <c r="B106" s="326"/>
      <c r="C106" s="327"/>
      <c r="D106" s="328"/>
      <c r="E106" s="414"/>
      <c r="F106" s="331"/>
      <c r="G106" s="337"/>
      <c r="H106" s="331">
        <f t="shared" si="27"/>
        <v>0</v>
      </c>
      <c r="I106" s="337">
        <f t="shared" si="28"/>
        <v>0</v>
      </c>
      <c r="J106" s="334"/>
    </row>
    <row r="107" spans="1:10" s="2" customFormat="1" ht="18" customHeight="1" x14ac:dyDescent="0.2">
      <c r="A107" s="325"/>
      <c r="B107" s="326"/>
      <c r="C107" s="327"/>
      <c r="D107" s="328"/>
      <c r="E107" s="414"/>
      <c r="F107" s="331"/>
      <c r="G107" s="337"/>
      <c r="H107" s="331">
        <f t="shared" si="27"/>
        <v>0</v>
      </c>
      <c r="I107" s="337">
        <f t="shared" si="28"/>
        <v>0</v>
      </c>
      <c r="J107" s="334"/>
    </row>
    <row r="108" spans="1:10" s="2" customFormat="1" ht="5.25" customHeight="1" thickBot="1" x14ac:dyDescent="0.25">
      <c r="A108" s="349"/>
      <c r="B108" s="350"/>
      <c r="C108" s="351"/>
      <c r="D108" s="352"/>
      <c r="E108" s="353"/>
      <c r="F108" s="354"/>
      <c r="G108" s="355"/>
      <c r="H108" s="356"/>
      <c r="I108" s="357"/>
    </row>
    <row r="109" spans="1:10" ht="19.149999999999999" customHeight="1" thickBot="1" x14ac:dyDescent="0.3">
      <c r="A109" s="753" t="str">
        <f>+INDICE!C8</f>
        <v>C.1.1 Provisiones Principales ET Mendoza Norte 220/132 kV</v>
      </c>
      <c r="B109" s="754"/>
      <c r="C109" s="754"/>
      <c r="D109" s="754"/>
      <c r="E109" s="754"/>
      <c r="F109" s="754"/>
      <c r="G109" s="627" t="s">
        <v>856</v>
      </c>
      <c r="H109" s="358">
        <f>+H8+H10+H35+H51+H63+H65+H67+H69+H71+H73+H75+H77+H79++H33+H93+H87++SUM(H98:H107)</f>
        <v>0</v>
      </c>
      <c r="I109" s="359">
        <f>+I8+I10+I35+I51+I63+I65+I67+I69+I71+I73+I75+I77+I79+I33+I93+I87++SUM(I98:I107)</f>
        <v>0</v>
      </c>
    </row>
    <row r="110" spans="1:10" x14ac:dyDescent="0.25">
      <c r="A110" s="651" t="str">
        <f>Hoja1!A1</f>
        <v>Las cantidades son meramente orientativas, las mismas deben coincidir con lo presentado en la Oferta Técnica</v>
      </c>
      <c r="B110" s="651"/>
      <c r="C110" s="651"/>
      <c r="D110" s="651"/>
      <c r="E110" s="651"/>
      <c r="F110" s="651"/>
      <c r="G110" s="651"/>
      <c r="H110" s="651"/>
      <c r="I110" s="651"/>
    </row>
    <row r="111" spans="1:10" x14ac:dyDescent="0.25">
      <c r="A111" s="651" t="str">
        <f>Hoja1!A2</f>
        <v>El Oferente deberá ajustar el itemizado descripto en las filas disponibles en consonacia con lo descripto en la Oferta Técnica.</v>
      </c>
      <c r="B111" s="651"/>
      <c r="C111" s="651"/>
      <c r="D111" s="651"/>
      <c r="E111" s="651"/>
      <c r="F111" s="651"/>
      <c r="G111" s="651"/>
      <c r="H111" s="651"/>
      <c r="I111" s="651"/>
    </row>
    <row r="112" spans="1:10" ht="24.75" customHeight="1" x14ac:dyDescent="0.25">
      <c r="A112" s="751"/>
      <c r="B112" s="751"/>
      <c r="C112" s="751"/>
      <c r="D112" s="751"/>
      <c r="E112" s="751"/>
      <c r="F112" s="751"/>
      <c r="G112" s="751"/>
      <c r="H112" s="751"/>
      <c r="I112" s="751"/>
    </row>
    <row r="113" spans="1:9" ht="30" customHeight="1" x14ac:dyDescent="0.25">
      <c r="A113" s="751"/>
      <c r="B113" s="751"/>
      <c r="C113" s="751"/>
      <c r="D113" s="751"/>
      <c r="E113" s="751"/>
      <c r="F113" s="751"/>
      <c r="G113" s="751"/>
      <c r="H113" s="751"/>
      <c r="I113" s="751"/>
    </row>
    <row r="114" spans="1:9" x14ac:dyDescent="0.25">
      <c r="A114" s="322"/>
      <c r="B114" s="322"/>
      <c r="C114" s="600"/>
      <c r="D114" s="486"/>
      <c r="E114" s="322"/>
      <c r="F114" s="319"/>
      <c r="G114" s="319"/>
      <c r="H114" s="319"/>
      <c r="I114" s="319"/>
    </row>
    <row r="115" spans="1:9" x14ac:dyDescent="0.25">
      <c r="A115" s="322"/>
      <c r="B115" s="322"/>
      <c r="C115" s="600"/>
      <c r="D115" s="486"/>
      <c r="E115" s="322"/>
      <c r="F115" s="319"/>
      <c r="G115" s="319"/>
      <c r="H115" s="319"/>
      <c r="I115" s="319"/>
    </row>
    <row r="116" spans="1:9" x14ac:dyDescent="0.25">
      <c r="A116" s="322"/>
      <c r="B116" s="322"/>
      <c r="C116" s="600"/>
      <c r="D116" s="486"/>
      <c r="E116" s="322"/>
      <c r="F116" s="319"/>
      <c r="G116" s="319"/>
      <c r="H116" s="319"/>
      <c r="I116" s="319"/>
    </row>
    <row r="117" spans="1:9" x14ac:dyDescent="0.25">
      <c r="A117" s="322"/>
      <c r="B117" s="322"/>
      <c r="C117" s="600"/>
      <c r="D117" s="653" t="s">
        <v>25</v>
      </c>
      <c r="E117" s="653"/>
      <c r="F117" s="653"/>
      <c r="G117" s="319"/>
      <c r="H117" s="653" t="s">
        <v>25</v>
      </c>
      <c r="I117" s="653"/>
    </row>
    <row r="118" spans="1:9" ht="16.5" thickBot="1" x14ac:dyDescent="0.3">
      <c r="A118" s="322"/>
      <c r="B118" s="322"/>
      <c r="C118" s="600"/>
      <c r="D118" s="755" t="s">
        <v>820</v>
      </c>
      <c r="E118" s="755"/>
      <c r="F118" s="755"/>
      <c r="G118" s="319"/>
      <c r="H118" s="654" t="s">
        <v>26</v>
      </c>
      <c r="I118" s="654"/>
    </row>
    <row r="119" spans="1:9" x14ac:dyDescent="0.25">
      <c r="A119" s="652"/>
      <c r="B119" s="652"/>
      <c r="C119" s="652"/>
      <c r="D119" s="652"/>
      <c r="E119" s="652"/>
      <c r="F119" s="652"/>
      <c r="G119" s="652"/>
      <c r="H119" s="652"/>
      <c r="I119" s="652"/>
    </row>
    <row r="120" spans="1:9" x14ac:dyDescent="0.25">
      <c r="A120" s="651"/>
      <c r="B120" s="651"/>
      <c r="C120" s="651"/>
      <c r="D120" s="651"/>
      <c r="E120" s="651"/>
      <c r="F120" s="651"/>
      <c r="G120" s="651"/>
      <c r="H120" s="651"/>
      <c r="I120" s="651"/>
    </row>
    <row r="121" spans="1:9" x14ac:dyDescent="0.25">
      <c r="A121" s="751"/>
      <c r="B121" s="651"/>
      <c r="C121" s="651"/>
      <c r="D121" s="651"/>
      <c r="E121" s="651"/>
      <c r="F121" s="651"/>
      <c r="G121" s="651"/>
      <c r="H121" s="651"/>
      <c r="I121" s="651"/>
    </row>
    <row r="122" spans="1:9" x14ac:dyDescent="0.25">
      <c r="A122" s="751"/>
      <c r="B122" s="651"/>
      <c r="C122" s="651"/>
      <c r="D122" s="651"/>
      <c r="E122" s="651"/>
      <c r="F122" s="651"/>
      <c r="G122" s="651"/>
      <c r="H122" s="651"/>
      <c r="I122" s="651"/>
    </row>
  </sheetData>
  <sheetProtection algorithmName="SHA-512" hashValue="/IIJUJyKN+xVNQpqpQuWOiKrA9SgdIba7XU4pfsMm64lWrai+j4fbDK9H2cxfzdqp5P5pqE9C9bMPbuTpwsylg==" saltValue="huutBhD249MG8dZdPVg5ew==" spinCount="100000" sheet="1" autoFilter="0"/>
  <protectedRanges>
    <protectedRange sqref="H116:I116 D8:F9 E52:E78 D33:E50 D80:E84 F10:F11 G8:G11 F12:G108" name="Rango1"/>
    <protectedRange sqref="D108:E108 D51:E51 D10:E10 D79:E79 D85:E86" name="Rango1_4_1"/>
    <protectedRange sqref="D94:D107" name="Rango1_4_1_2"/>
    <protectedRange sqref="D87:E87 D93:E93 E88:E92 E94:E107" name="Rango1_4_1_4"/>
    <protectedRange sqref="D27:E30 D11:E22" name="Rango1_2"/>
    <protectedRange sqref="D31:E32" name="Rango1_1_1"/>
  </protectedRanges>
  <mergeCells count="21">
    <mergeCell ref="A119:I119"/>
    <mergeCell ref="A120:I120"/>
    <mergeCell ref="A121:I121"/>
    <mergeCell ref="A122:I122"/>
    <mergeCell ref="A1:I1"/>
    <mergeCell ref="A3:I3"/>
    <mergeCell ref="A5:A7"/>
    <mergeCell ref="B5:B7"/>
    <mergeCell ref="D5:D7"/>
    <mergeCell ref="E5:E7"/>
    <mergeCell ref="F5:G6"/>
    <mergeCell ref="H5:I6"/>
    <mergeCell ref="H118:I118"/>
    <mergeCell ref="A109:F109"/>
    <mergeCell ref="D117:F117"/>
    <mergeCell ref="D118:F118"/>
    <mergeCell ref="A112:I112"/>
    <mergeCell ref="H117:I117"/>
    <mergeCell ref="A110:I110"/>
    <mergeCell ref="A111:I111"/>
    <mergeCell ref="A113:I113"/>
  </mergeCells>
  <phoneticPr fontId="28" type="noConversion"/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72" fitToHeight="4" orientation="landscape" r:id="rId1"/>
  <headerFooter>
    <oddHeader>&amp;L&amp;G&amp;R&amp;G</oddHeader>
  </headerFooter>
  <rowBreaks count="3" manualBreakCount="3">
    <brk id="35" max="8" man="1"/>
    <brk id="58" max="8" man="1"/>
    <brk id="78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Q211"/>
  <sheetViews>
    <sheetView view="pageBreakPreview" topLeftCell="A43" zoomScale="98" zoomScaleNormal="85" zoomScaleSheetLayoutView="98" workbookViewId="0">
      <selection activeCell="A88" sqref="A88:I88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12" customWidth="1"/>
    <col min="8" max="8" width="14.140625" style="2" customWidth="1"/>
    <col min="9" max="9" width="21.85546875" style="2" customWidth="1"/>
    <col min="10" max="11" width="18.85546875" style="91" customWidth="1"/>
    <col min="12" max="13" width="11.5703125" style="2"/>
    <col min="14" max="15" width="17.7109375" style="2" customWidth="1"/>
    <col min="16" max="16" width="11.5703125" style="2"/>
    <col min="17" max="17" width="19.85546875" style="2" customWidth="1"/>
    <col min="18" max="240" width="11.5703125" style="2"/>
    <col min="241" max="241" width="5.5703125" style="2" customWidth="1"/>
    <col min="242" max="242" width="6.28515625" style="2" customWidth="1"/>
    <col min="243" max="243" width="122.42578125" style="2" customWidth="1"/>
    <col min="244" max="244" width="7.140625" style="2" bestFit="1" customWidth="1"/>
    <col min="245" max="245" width="7.140625" style="2" customWidth="1"/>
    <col min="246" max="249" width="15.7109375" style="2" customWidth="1"/>
    <col min="250" max="496" width="11.5703125" style="2"/>
    <col min="497" max="497" width="5.5703125" style="2" customWidth="1"/>
    <col min="498" max="498" width="6.28515625" style="2" customWidth="1"/>
    <col min="499" max="499" width="122.42578125" style="2" customWidth="1"/>
    <col min="500" max="500" width="7.140625" style="2" bestFit="1" customWidth="1"/>
    <col min="501" max="501" width="7.140625" style="2" customWidth="1"/>
    <col min="502" max="505" width="15.7109375" style="2" customWidth="1"/>
    <col min="506" max="752" width="11.5703125" style="2"/>
    <col min="753" max="753" width="5.5703125" style="2" customWidth="1"/>
    <col min="754" max="754" width="6.28515625" style="2" customWidth="1"/>
    <col min="755" max="755" width="122.42578125" style="2" customWidth="1"/>
    <col min="756" max="756" width="7.140625" style="2" bestFit="1" customWidth="1"/>
    <col min="757" max="757" width="7.140625" style="2" customWidth="1"/>
    <col min="758" max="761" width="15.7109375" style="2" customWidth="1"/>
    <col min="762" max="1008" width="11.5703125" style="2"/>
    <col min="1009" max="1009" width="5.5703125" style="2" customWidth="1"/>
    <col min="1010" max="1010" width="6.28515625" style="2" customWidth="1"/>
    <col min="1011" max="1011" width="122.42578125" style="2" customWidth="1"/>
    <col min="1012" max="1012" width="7.140625" style="2" bestFit="1" customWidth="1"/>
    <col min="1013" max="1013" width="7.140625" style="2" customWidth="1"/>
    <col min="1014" max="1017" width="15.7109375" style="2" customWidth="1"/>
    <col min="1018" max="1264" width="11.5703125" style="2"/>
    <col min="1265" max="1265" width="5.5703125" style="2" customWidth="1"/>
    <col min="1266" max="1266" width="6.28515625" style="2" customWidth="1"/>
    <col min="1267" max="1267" width="122.42578125" style="2" customWidth="1"/>
    <col min="1268" max="1268" width="7.140625" style="2" bestFit="1" customWidth="1"/>
    <col min="1269" max="1269" width="7.140625" style="2" customWidth="1"/>
    <col min="1270" max="1273" width="15.7109375" style="2" customWidth="1"/>
    <col min="1274" max="1520" width="11.5703125" style="2"/>
    <col min="1521" max="1521" width="5.5703125" style="2" customWidth="1"/>
    <col min="1522" max="1522" width="6.28515625" style="2" customWidth="1"/>
    <col min="1523" max="1523" width="122.42578125" style="2" customWidth="1"/>
    <col min="1524" max="1524" width="7.140625" style="2" bestFit="1" customWidth="1"/>
    <col min="1525" max="1525" width="7.140625" style="2" customWidth="1"/>
    <col min="1526" max="1529" width="15.7109375" style="2" customWidth="1"/>
    <col min="1530" max="1776" width="11.5703125" style="2"/>
    <col min="1777" max="1777" width="5.5703125" style="2" customWidth="1"/>
    <col min="1778" max="1778" width="6.28515625" style="2" customWidth="1"/>
    <col min="1779" max="1779" width="122.42578125" style="2" customWidth="1"/>
    <col min="1780" max="1780" width="7.140625" style="2" bestFit="1" customWidth="1"/>
    <col min="1781" max="1781" width="7.140625" style="2" customWidth="1"/>
    <col min="1782" max="1785" width="15.7109375" style="2" customWidth="1"/>
    <col min="1786" max="2032" width="11.5703125" style="2"/>
    <col min="2033" max="2033" width="5.5703125" style="2" customWidth="1"/>
    <col min="2034" max="2034" width="6.28515625" style="2" customWidth="1"/>
    <col min="2035" max="2035" width="122.42578125" style="2" customWidth="1"/>
    <col min="2036" max="2036" width="7.140625" style="2" bestFit="1" customWidth="1"/>
    <col min="2037" max="2037" width="7.140625" style="2" customWidth="1"/>
    <col min="2038" max="2041" width="15.7109375" style="2" customWidth="1"/>
    <col min="2042" max="2288" width="11.5703125" style="2"/>
    <col min="2289" max="2289" width="5.5703125" style="2" customWidth="1"/>
    <col min="2290" max="2290" width="6.28515625" style="2" customWidth="1"/>
    <col min="2291" max="2291" width="122.42578125" style="2" customWidth="1"/>
    <col min="2292" max="2292" width="7.140625" style="2" bestFit="1" customWidth="1"/>
    <col min="2293" max="2293" width="7.140625" style="2" customWidth="1"/>
    <col min="2294" max="2297" width="15.7109375" style="2" customWidth="1"/>
    <col min="2298" max="2544" width="11.5703125" style="2"/>
    <col min="2545" max="2545" width="5.5703125" style="2" customWidth="1"/>
    <col min="2546" max="2546" width="6.28515625" style="2" customWidth="1"/>
    <col min="2547" max="2547" width="122.42578125" style="2" customWidth="1"/>
    <col min="2548" max="2548" width="7.140625" style="2" bestFit="1" customWidth="1"/>
    <col min="2549" max="2549" width="7.140625" style="2" customWidth="1"/>
    <col min="2550" max="2553" width="15.7109375" style="2" customWidth="1"/>
    <col min="2554" max="2800" width="11.5703125" style="2"/>
    <col min="2801" max="2801" width="5.5703125" style="2" customWidth="1"/>
    <col min="2802" max="2802" width="6.28515625" style="2" customWidth="1"/>
    <col min="2803" max="2803" width="122.42578125" style="2" customWidth="1"/>
    <col min="2804" max="2804" width="7.140625" style="2" bestFit="1" customWidth="1"/>
    <col min="2805" max="2805" width="7.140625" style="2" customWidth="1"/>
    <col min="2806" max="2809" width="15.7109375" style="2" customWidth="1"/>
    <col min="2810" max="3056" width="11.5703125" style="2"/>
    <col min="3057" max="3057" width="5.5703125" style="2" customWidth="1"/>
    <col min="3058" max="3058" width="6.28515625" style="2" customWidth="1"/>
    <col min="3059" max="3059" width="122.42578125" style="2" customWidth="1"/>
    <col min="3060" max="3060" width="7.140625" style="2" bestFit="1" customWidth="1"/>
    <col min="3061" max="3061" width="7.140625" style="2" customWidth="1"/>
    <col min="3062" max="3065" width="15.7109375" style="2" customWidth="1"/>
    <col min="3066" max="3312" width="11.5703125" style="2"/>
    <col min="3313" max="3313" width="5.5703125" style="2" customWidth="1"/>
    <col min="3314" max="3314" width="6.28515625" style="2" customWidth="1"/>
    <col min="3315" max="3315" width="122.42578125" style="2" customWidth="1"/>
    <col min="3316" max="3316" width="7.140625" style="2" bestFit="1" customWidth="1"/>
    <col min="3317" max="3317" width="7.140625" style="2" customWidth="1"/>
    <col min="3318" max="3321" width="15.7109375" style="2" customWidth="1"/>
    <col min="3322" max="3568" width="11.5703125" style="2"/>
    <col min="3569" max="3569" width="5.5703125" style="2" customWidth="1"/>
    <col min="3570" max="3570" width="6.28515625" style="2" customWidth="1"/>
    <col min="3571" max="3571" width="122.42578125" style="2" customWidth="1"/>
    <col min="3572" max="3572" width="7.140625" style="2" bestFit="1" customWidth="1"/>
    <col min="3573" max="3573" width="7.140625" style="2" customWidth="1"/>
    <col min="3574" max="3577" width="15.7109375" style="2" customWidth="1"/>
    <col min="3578" max="3824" width="11.5703125" style="2"/>
    <col min="3825" max="3825" width="5.5703125" style="2" customWidth="1"/>
    <col min="3826" max="3826" width="6.28515625" style="2" customWidth="1"/>
    <col min="3827" max="3827" width="122.42578125" style="2" customWidth="1"/>
    <col min="3828" max="3828" width="7.140625" style="2" bestFit="1" customWidth="1"/>
    <col min="3829" max="3829" width="7.140625" style="2" customWidth="1"/>
    <col min="3830" max="3833" width="15.7109375" style="2" customWidth="1"/>
    <col min="3834" max="4080" width="11.5703125" style="2"/>
    <col min="4081" max="4081" width="5.5703125" style="2" customWidth="1"/>
    <col min="4082" max="4082" width="6.28515625" style="2" customWidth="1"/>
    <col min="4083" max="4083" width="122.42578125" style="2" customWidth="1"/>
    <col min="4084" max="4084" width="7.140625" style="2" bestFit="1" customWidth="1"/>
    <col min="4085" max="4085" width="7.140625" style="2" customWidth="1"/>
    <col min="4086" max="4089" width="15.7109375" style="2" customWidth="1"/>
    <col min="4090" max="4336" width="11.5703125" style="2"/>
    <col min="4337" max="4337" width="5.5703125" style="2" customWidth="1"/>
    <col min="4338" max="4338" width="6.28515625" style="2" customWidth="1"/>
    <col min="4339" max="4339" width="122.42578125" style="2" customWidth="1"/>
    <col min="4340" max="4340" width="7.140625" style="2" bestFit="1" customWidth="1"/>
    <col min="4341" max="4341" width="7.140625" style="2" customWidth="1"/>
    <col min="4342" max="4345" width="15.7109375" style="2" customWidth="1"/>
    <col min="4346" max="4592" width="11.5703125" style="2"/>
    <col min="4593" max="4593" width="5.5703125" style="2" customWidth="1"/>
    <col min="4594" max="4594" width="6.28515625" style="2" customWidth="1"/>
    <col min="4595" max="4595" width="122.42578125" style="2" customWidth="1"/>
    <col min="4596" max="4596" width="7.140625" style="2" bestFit="1" customWidth="1"/>
    <col min="4597" max="4597" width="7.140625" style="2" customWidth="1"/>
    <col min="4598" max="4601" width="15.7109375" style="2" customWidth="1"/>
    <col min="4602" max="4848" width="11.5703125" style="2"/>
    <col min="4849" max="4849" width="5.5703125" style="2" customWidth="1"/>
    <col min="4850" max="4850" width="6.28515625" style="2" customWidth="1"/>
    <col min="4851" max="4851" width="122.42578125" style="2" customWidth="1"/>
    <col min="4852" max="4852" width="7.140625" style="2" bestFit="1" customWidth="1"/>
    <col min="4853" max="4853" width="7.140625" style="2" customWidth="1"/>
    <col min="4854" max="4857" width="15.7109375" style="2" customWidth="1"/>
    <col min="4858" max="5104" width="11.5703125" style="2"/>
    <col min="5105" max="5105" width="5.5703125" style="2" customWidth="1"/>
    <col min="5106" max="5106" width="6.28515625" style="2" customWidth="1"/>
    <col min="5107" max="5107" width="122.42578125" style="2" customWidth="1"/>
    <col min="5108" max="5108" width="7.140625" style="2" bestFit="1" customWidth="1"/>
    <col min="5109" max="5109" width="7.140625" style="2" customWidth="1"/>
    <col min="5110" max="5113" width="15.7109375" style="2" customWidth="1"/>
    <col min="5114" max="5360" width="11.5703125" style="2"/>
    <col min="5361" max="5361" width="5.5703125" style="2" customWidth="1"/>
    <col min="5362" max="5362" width="6.28515625" style="2" customWidth="1"/>
    <col min="5363" max="5363" width="122.42578125" style="2" customWidth="1"/>
    <col min="5364" max="5364" width="7.140625" style="2" bestFit="1" customWidth="1"/>
    <col min="5365" max="5365" width="7.140625" style="2" customWidth="1"/>
    <col min="5366" max="5369" width="15.7109375" style="2" customWidth="1"/>
    <col min="5370" max="5616" width="11.5703125" style="2"/>
    <col min="5617" max="5617" width="5.5703125" style="2" customWidth="1"/>
    <col min="5618" max="5618" width="6.28515625" style="2" customWidth="1"/>
    <col min="5619" max="5619" width="122.42578125" style="2" customWidth="1"/>
    <col min="5620" max="5620" width="7.140625" style="2" bestFit="1" customWidth="1"/>
    <col min="5621" max="5621" width="7.140625" style="2" customWidth="1"/>
    <col min="5622" max="5625" width="15.7109375" style="2" customWidth="1"/>
    <col min="5626" max="5872" width="11.5703125" style="2"/>
    <col min="5873" max="5873" width="5.5703125" style="2" customWidth="1"/>
    <col min="5874" max="5874" width="6.28515625" style="2" customWidth="1"/>
    <col min="5875" max="5875" width="122.42578125" style="2" customWidth="1"/>
    <col min="5876" max="5876" width="7.140625" style="2" bestFit="1" customWidth="1"/>
    <col min="5877" max="5877" width="7.140625" style="2" customWidth="1"/>
    <col min="5878" max="5881" width="15.7109375" style="2" customWidth="1"/>
    <col min="5882" max="6128" width="11.5703125" style="2"/>
    <col min="6129" max="6129" width="5.5703125" style="2" customWidth="1"/>
    <col min="6130" max="6130" width="6.28515625" style="2" customWidth="1"/>
    <col min="6131" max="6131" width="122.42578125" style="2" customWidth="1"/>
    <col min="6132" max="6132" width="7.140625" style="2" bestFit="1" customWidth="1"/>
    <col min="6133" max="6133" width="7.140625" style="2" customWidth="1"/>
    <col min="6134" max="6137" width="15.7109375" style="2" customWidth="1"/>
    <col min="6138" max="6384" width="11.5703125" style="2"/>
    <col min="6385" max="6385" width="5.5703125" style="2" customWidth="1"/>
    <col min="6386" max="6386" width="6.28515625" style="2" customWidth="1"/>
    <col min="6387" max="6387" width="122.42578125" style="2" customWidth="1"/>
    <col min="6388" max="6388" width="7.140625" style="2" bestFit="1" customWidth="1"/>
    <col min="6389" max="6389" width="7.140625" style="2" customWidth="1"/>
    <col min="6390" max="6393" width="15.7109375" style="2" customWidth="1"/>
    <col min="6394" max="6640" width="11.5703125" style="2"/>
    <col min="6641" max="6641" width="5.5703125" style="2" customWidth="1"/>
    <col min="6642" max="6642" width="6.28515625" style="2" customWidth="1"/>
    <col min="6643" max="6643" width="122.42578125" style="2" customWidth="1"/>
    <col min="6644" max="6644" width="7.140625" style="2" bestFit="1" customWidth="1"/>
    <col min="6645" max="6645" width="7.140625" style="2" customWidth="1"/>
    <col min="6646" max="6649" width="15.7109375" style="2" customWidth="1"/>
    <col min="6650" max="6896" width="11.5703125" style="2"/>
    <col min="6897" max="6897" width="5.5703125" style="2" customWidth="1"/>
    <col min="6898" max="6898" width="6.28515625" style="2" customWidth="1"/>
    <col min="6899" max="6899" width="122.42578125" style="2" customWidth="1"/>
    <col min="6900" max="6900" width="7.140625" style="2" bestFit="1" customWidth="1"/>
    <col min="6901" max="6901" width="7.140625" style="2" customWidth="1"/>
    <col min="6902" max="6905" width="15.7109375" style="2" customWidth="1"/>
    <col min="6906" max="7152" width="11.5703125" style="2"/>
    <col min="7153" max="7153" width="5.5703125" style="2" customWidth="1"/>
    <col min="7154" max="7154" width="6.28515625" style="2" customWidth="1"/>
    <col min="7155" max="7155" width="122.42578125" style="2" customWidth="1"/>
    <col min="7156" max="7156" width="7.140625" style="2" bestFit="1" customWidth="1"/>
    <col min="7157" max="7157" width="7.140625" style="2" customWidth="1"/>
    <col min="7158" max="7161" width="15.7109375" style="2" customWidth="1"/>
    <col min="7162" max="7408" width="11.5703125" style="2"/>
    <col min="7409" max="7409" width="5.5703125" style="2" customWidth="1"/>
    <col min="7410" max="7410" width="6.28515625" style="2" customWidth="1"/>
    <col min="7411" max="7411" width="122.42578125" style="2" customWidth="1"/>
    <col min="7412" max="7412" width="7.140625" style="2" bestFit="1" customWidth="1"/>
    <col min="7413" max="7413" width="7.140625" style="2" customWidth="1"/>
    <col min="7414" max="7417" width="15.7109375" style="2" customWidth="1"/>
    <col min="7418" max="7664" width="11.5703125" style="2"/>
    <col min="7665" max="7665" width="5.5703125" style="2" customWidth="1"/>
    <col min="7666" max="7666" width="6.28515625" style="2" customWidth="1"/>
    <col min="7667" max="7667" width="122.42578125" style="2" customWidth="1"/>
    <col min="7668" max="7668" width="7.140625" style="2" bestFit="1" customWidth="1"/>
    <col min="7669" max="7669" width="7.140625" style="2" customWidth="1"/>
    <col min="7670" max="7673" width="15.7109375" style="2" customWidth="1"/>
    <col min="7674" max="7920" width="11.5703125" style="2"/>
    <col min="7921" max="7921" width="5.5703125" style="2" customWidth="1"/>
    <col min="7922" max="7922" width="6.28515625" style="2" customWidth="1"/>
    <col min="7923" max="7923" width="122.42578125" style="2" customWidth="1"/>
    <col min="7924" max="7924" width="7.140625" style="2" bestFit="1" customWidth="1"/>
    <col min="7925" max="7925" width="7.140625" style="2" customWidth="1"/>
    <col min="7926" max="7929" width="15.7109375" style="2" customWidth="1"/>
    <col min="7930" max="8176" width="11.5703125" style="2"/>
    <col min="8177" max="8177" width="5.5703125" style="2" customWidth="1"/>
    <col min="8178" max="8178" width="6.28515625" style="2" customWidth="1"/>
    <col min="8179" max="8179" width="122.42578125" style="2" customWidth="1"/>
    <col min="8180" max="8180" width="7.140625" style="2" bestFit="1" customWidth="1"/>
    <col min="8181" max="8181" width="7.140625" style="2" customWidth="1"/>
    <col min="8182" max="8185" width="15.7109375" style="2" customWidth="1"/>
    <col min="8186" max="8432" width="11.5703125" style="2"/>
    <col min="8433" max="8433" width="5.5703125" style="2" customWidth="1"/>
    <col min="8434" max="8434" width="6.28515625" style="2" customWidth="1"/>
    <col min="8435" max="8435" width="122.42578125" style="2" customWidth="1"/>
    <col min="8436" max="8436" width="7.140625" style="2" bestFit="1" customWidth="1"/>
    <col min="8437" max="8437" width="7.140625" style="2" customWidth="1"/>
    <col min="8438" max="8441" width="15.7109375" style="2" customWidth="1"/>
    <col min="8442" max="8688" width="11.5703125" style="2"/>
    <col min="8689" max="8689" width="5.5703125" style="2" customWidth="1"/>
    <col min="8690" max="8690" width="6.28515625" style="2" customWidth="1"/>
    <col min="8691" max="8691" width="122.42578125" style="2" customWidth="1"/>
    <col min="8692" max="8692" width="7.140625" style="2" bestFit="1" customWidth="1"/>
    <col min="8693" max="8693" width="7.140625" style="2" customWidth="1"/>
    <col min="8694" max="8697" width="15.7109375" style="2" customWidth="1"/>
    <col min="8698" max="8944" width="11.5703125" style="2"/>
    <col min="8945" max="8945" width="5.5703125" style="2" customWidth="1"/>
    <col min="8946" max="8946" width="6.28515625" style="2" customWidth="1"/>
    <col min="8947" max="8947" width="122.42578125" style="2" customWidth="1"/>
    <col min="8948" max="8948" width="7.140625" style="2" bestFit="1" customWidth="1"/>
    <col min="8949" max="8949" width="7.140625" style="2" customWidth="1"/>
    <col min="8950" max="8953" width="15.7109375" style="2" customWidth="1"/>
    <col min="8954" max="9200" width="11.5703125" style="2"/>
    <col min="9201" max="9201" width="5.5703125" style="2" customWidth="1"/>
    <col min="9202" max="9202" width="6.28515625" style="2" customWidth="1"/>
    <col min="9203" max="9203" width="122.42578125" style="2" customWidth="1"/>
    <col min="9204" max="9204" width="7.140625" style="2" bestFit="1" customWidth="1"/>
    <col min="9205" max="9205" width="7.140625" style="2" customWidth="1"/>
    <col min="9206" max="9209" width="15.7109375" style="2" customWidth="1"/>
    <col min="9210" max="9456" width="11.5703125" style="2"/>
    <col min="9457" max="9457" width="5.5703125" style="2" customWidth="1"/>
    <col min="9458" max="9458" width="6.28515625" style="2" customWidth="1"/>
    <col min="9459" max="9459" width="122.42578125" style="2" customWidth="1"/>
    <col min="9460" max="9460" width="7.140625" style="2" bestFit="1" customWidth="1"/>
    <col min="9461" max="9461" width="7.140625" style="2" customWidth="1"/>
    <col min="9462" max="9465" width="15.7109375" style="2" customWidth="1"/>
    <col min="9466" max="9712" width="11.5703125" style="2"/>
    <col min="9713" max="9713" width="5.5703125" style="2" customWidth="1"/>
    <col min="9714" max="9714" width="6.28515625" style="2" customWidth="1"/>
    <col min="9715" max="9715" width="122.42578125" style="2" customWidth="1"/>
    <col min="9716" max="9716" width="7.140625" style="2" bestFit="1" customWidth="1"/>
    <col min="9717" max="9717" width="7.140625" style="2" customWidth="1"/>
    <col min="9718" max="9721" width="15.7109375" style="2" customWidth="1"/>
    <col min="9722" max="9968" width="11.5703125" style="2"/>
    <col min="9969" max="9969" width="5.5703125" style="2" customWidth="1"/>
    <col min="9970" max="9970" width="6.28515625" style="2" customWidth="1"/>
    <col min="9971" max="9971" width="122.42578125" style="2" customWidth="1"/>
    <col min="9972" max="9972" width="7.140625" style="2" bestFit="1" customWidth="1"/>
    <col min="9973" max="9973" width="7.140625" style="2" customWidth="1"/>
    <col min="9974" max="9977" width="15.7109375" style="2" customWidth="1"/>
    <col min="9978" max="10224" width="11.5703125" style="2"/>
    <col min="10225" max="10225" width="5.5703125" style="2" customWidth="1"/>
    <col min="10226" max="10226" width="6.28515625" style="2" customWidth="1"/>
    <col min="10227" max="10227" width="122.42578125" style="2" customWidth="1"/>
    <col min="10228" max="10228" width="7.140625" style="2" bestFit="1" customWidth="1"/>
    <col min="10229" max="10229" width="7.140625" style="2" customWidth="1"/>
    <col min="10230" max="10233" width="15.7109375" style="2" customWidth="1"/>
    <col min="10234" max="10480" width="11.5703125" style="2"/>
    <col min="10481" max="10481" width="5.5703125" style="2" customWidth="1"/>
    <col min="10482" max="10482" width="6.28515625" style="2" customWidth="1"/>
    <col min="10483" max="10483" width="122.42578125" style="2" customWidth="1"/>
    <col min="10484" max="10484" width="7.140625" style="2" bestFit="1" customWidth="1"/>
    <col min="10485" max="10485" width="7.140625" style="2" customWidth="1"/>
    <col min="10486" max="10489" width="15.7109375" style="2" customWidth="1"/>
    <col min="10490" max="10736" width="11.5703125" style="2"/>
    <col min="10737" max="10737" width="5.5703125" style="2" customWidth="1"/>
    <col min="10738" max="10738" width="6.28515625" style="2" customWidth="1"/>
    <col min="10739" max="10739" width="122.42578125" style="2" customWidth="1"/>
    <col min="10740" max="10740" width="7.140625" style="2" bestFit="1" customWidth="1"/>
    <col min="10741" max="10741" width="7.140625" style="2" customWidth="1"/>
    <col min="10742" max="10745" width="15.7109375" style="2" customWidth="1"/>
    <col min="10746" max="10992" width="11.5703125" style="2"/>
    <col min="10993" max="10993" width="5.5703125" style="2" customWidth="1"/>
    <col min="10994" max="10994" width="6.28515625" style="2" customWidth="1"/>
    <col min="10995" max="10995" width="122.42578125" style="2" customWidth="1"/>
    <col min="10996" max="10996" width="7.140625" style="2" bestFit="1" customWidth="1"/>
    <col min="10997" max="10997" width="7.140625" style="2" customWidth="1"/>
    <col min="10998" max="11001" width="15.7109375" style="2" customWidth="1"/>
    <col min="11002" max="11248" width="11.5703125" style="2"/>
    <col min="11249" max="11249" width="5.5703125" style="2" customWidth="1"/>
    <col min="11250" max="11250" width="6.28515625" style="2" customWidth="1"/>
    <col min="11251" max="11251" width="122.42578125" style="2" customWidth="1"/>
    <col min="11252" max="11252" width="7.140625" style="2" bestFit="1" customWidth="1"/>
    <col min="11253" max="11253" width="7.140625" style="2" customWidth="1"/>
    <col min="11254" max="11257" width="15.7109375" style="2" customWidth="1"/>
    <col min="11258" max="11504" width="11.5703125" style="2"/>
    <col min="11505" max="11505" width="5.5703125" style="2" customWidth="1"/>
    <col min="11506" max="11506" width="6.28515625" style="2" customWidth="1"/>
    <col min="11507" max="11507" width="122.42578125" style="2" customWidth="1"/>
    <col min="11508" max="11508" width="7.140625" style="2" bestFit="1" customWidth="1"/>
    <col min="11509" max="11509" width="7.140625" style="2" customWidth="1"/>
    <col min="11510" max="11513" width="15.7109375" style="2" customWidth="1"/>
    <col min="11514" max="11760" width="11.5703125" style="2"/>
    <col min="11761" max="11761" width="5.5703125" style="2" customWidth="1"/>
    <col min="11762" max="11762" width="6.28515625" style="2" customWidth="1"/>
    <col min="11763" max="11763" width="122.42578125" style="2" customWidth="1"/>
    <col min="11764" max="11764" width="7.140625" style="2" bestFit="1" customWidth="1"/>
    <col min="11765" max="11765" width="7.140625" style="2" customWidth="1"/>
    <col min="11766" max="11769" width="15.7109375" style="2" customWidth="1"/>
    <col min="11770" max="12016" width="11.5703125" style="2"/>
    <col min="12017" max="12017" width="5.5703125" style="2" customWidth="1"/>
    <col min="12018" max="12018" width="6.28515625" style="2" customWidth="1"/>
    <col min="12019" max="12019" width="122.42578125" style="2" customWidth="1"/>
    <col min="12020" max="12020" width="7.140625" style="2" bestFit="1" customWidth="1"/>
    <col min="12021" max="12021" width="7.140625" style="2" customWidth="1"/>
    <col min="12022" max="12025" width="15.7109375" style="2" customWidth="1"/>
    <col min="12026" max="12272" width="11.5703125" style="2"/>
    <col min="12273" max="12273" width="5.5703125" style="2" customWidth="1"/>
    <col min="12274" max="12274" width="6.28515625" style="2" customWidth="1"/>
    <col min="12275" max="12275" width="122.42578125" style="2" customWidth="1"/>
    <col min="12276" max="12276" width="7.140625" style="2" bestFit="1" customWidth="1"/>
    <col min="12277" max="12277" width="7.140625" style="2" customWidth="1"/>
    <col min="12278" max="12281" width="15.7109375" style="2" customWidth="1"/>
    <col min="12282" max="12528" width="11.5703125" style="2"/>
    <col min="12529" max="12529" width="5.5703125" style="2" customWidth="1"/>
    <col min="12530" max="12530" width="6.28515625" style="2" customWidth="1"/>
    <col min="12531" max="12531" width="122.42578125" style="2" customWidth="1"/>
    <col min="12532" max="12532" width="7.140625" style="2" bestFit="1" customWidth="1"/>
    <col min="12533" max="12533" width="7.140625" style="2" customWidth="1"/>
    <col min="12534" max="12537" width="15.7109375" style="2" customWidth="1"/>
    <col min="12538" max="12784" width="11.5703125" style="2"/>
    <col min="12785" max="12785" width="5.5703125" style="2" customWidth="1"/>
    <col min="12786" max="12786" width="6.28515625" style="2" customWidth="1"/>
    <col min="12787" max="12787" width="122.42578125" style="2" customWidth="1"/>
    <col min="12788" max="12788" width="7.140625" style="2" bestFit="1" customWidth="1"/>
    <col min="12789" max="12789" width="7.140625" style="2" customWidth="1"/>
    <col min="12790" max="12793" width="15.7109375" style="2" customWidth="1"/>
    <col min="12794" max="13040" width="11.5703125" style="2"/>
    <col min="13041" max="13041" width="5.5703125" style="2" customWidth="1"/>
    <col min="13042" max="13042" width="6.28515625" style="2" customWidth="1"/>
    <col min="13043" max="13043" width="122.42578125" style="2" customWidth="1"/>
    <col min="13044" max="13044" width="7.140625" style="2" bestFit="1" customWidth="1"/>
    <col min="13045" max="13045" width="7.140625" style="2" customWidth="1"/>
    <col min="13046" max="13049" width="15.7109375" style="2" customWidth="1"/>
    <col min="13050" max="13296" width="11.5703125" style="2"/>
    <col min="13297" max="13297" width="5.5703125" style="2" customWidth="1"/>
    <col min="13298" max="13298" width="6.28515625" style="2" customWidth="1"/>
    <col min="13299" max="13299" width="122.42578125" style="2" customWidth="1"/>
    <col min="13300" max="13300" width="7.140625" style="2" bestFit="1" customWidth="1"/>
    <col min="13301" max="13301" width="7.140625" style="2" customWidth="1"/>
    <col min="13302" max="13305" width="15.7109375" style="2" customWidth="1"/>
    <col min="13306" max="13552" width="11.5703125" style="2"/>
    <col min="13553" max="13553" width="5.5703125" style="2" customWidth="1"/>
    <col min="13554" max="13554" width="6.28515625" style="2" customWidth="1"/>
    <col min="13555" max="13555" width="122.42578125" style="2" customWidth="1"/>
    <col min="13556" max="13556" width="7.140625" style="2" bestFit="1" customWidth="1"/>
    <col min="13557" max="13557" width="7.140625" style="2" customWidth="1"/>
    <col min="13558" max="13561" width="15.7109375" style="2" customWidth="1"/>
    <col min="13562" max="13808" width="11.5703125" style="2"/>
    <col min="13809" max="13809" width="5.5703125" style="2" customWidth="1"/>
    <col min="13810" max="13810" width="6.28515625" style="2" customWidth="1"/>
    <col min="13811" max="13811" width="122.42578125" style="2" customWidth="1"/>
    <col min="13812" max="13812" width="7.140625" style="2" bestFit="1" customWidth="1"/>
    <col min="13813" max="13813" width="7.140625" style="2" customWidth="1"/>
    <col min="13814" max="13817" width="15.7109375" style="2" customWidth="1"/>
    <col min="13818" max="14064" width="11.5703125" style="2"/>
    <col min="14065" max="14065" width="5.5703125" style="2" customWidth="1"/>
    <col min="14066" max="14066" width="6.28515625" style="2" customWidth="1"/>
    <col min="14067" max="14067" width="122.42578125" style="2" customWidth="1"/>
    <col min="14068" max="14068" width="7.140625" style="2" bestFit="1" customWidth="1"/>
    <col min="14069" max="14069" width="7.140625" style="2" customWidth="1"/>
    <col min="14070" max="14073" width="15.7109375" style="2" customWidth="1"/>
    <col min="14074" max="14320" width="11.5703125" style="2"/>
    <col min="14321" max="14321" width="5.5703125" style="2" customWidth="1"/>
    <col min="14322" max="14322" width="6.28515625" style="2" customWidth="1"/>
    <col min="14323" max="14323" width="122.42578125" style="2" customWidth="1"/>
    <col min="14324" max="14324" width="7.140625" style="2" bestFit="1" customWidth="1"/>
    <col min="14325" max="14325" width="7.140625" style="2" customWidth="1"/>
    <col min="14326" max="14329" width="15.7109375" style="2" customWidth="1"/>
    <col min="14330" max="14576" width="11.5703125" style="2"/>
    <col min="14577" max="14577" width="5.5703125" style="2" customWidth="1"/>
    <col min="14578" max="14578" width="6.28515625" style="2" customWidth="1"/>
    <col min="14579" max="14579" width="122.42578125" style="2" customWidth="1"/>
    <col min="14580" max="14580" width="7.140625" style="2" bestFit="1" customWidth="1"/>
    <col min="14581" max="14581" width="7.140625" style="2" customWidth="1"/>
    <col min="14582" max="14585" width="15.7109375" style="2" customWidth="1"/>
    <col min="14586" max="14832" width="11.5703125" style="2"/>
    <col min="14833" max="14833" width="5.5703125" style="2" customWidth="1"/>
    <col min="14834" max="14834" width="6.28515625" style="2" customWidth="1"/>
    <col min="14835" max="14835" width="122.42578125" style="2" customWidth="1"/>
    <col min="14836" max="14836" width="7.140625" style="2" bestFit="1" customWidth="1"/>
    <col min="14837" max="14837" width="7.140625" style="2" customWidth="1"/>
    <col min="14838" max="14841" width="15.7109375" style="2" customWidth="1"/>
    <col min="14842" max="15088" width="11.5703125" style="2"/>
    <col min="15089" max="15089" width="5.5703125" style="2" customWidth="1"/>
    <col min="15090" max="15090" width="6.28515625" style="2" customWidth="1"/>
    <col min="15091" max="15091" width="122.42578125" style="2" customWidth="1"/>
    <col min="15092" max="15092" width="7.140625" style="2" bestFit="1" customWidth="1"/>
    <col min="15093" max="15093" width="7.140625" style="2" customWidth="1"/>
    <col min="15094" max="15097" width="15.7109375" style="2" customWidth="1"/>
    <col min="15098" max="15344" width="11.5703125" style="2"/>
    <col min="15345" max="15345" width="5.5703125" style="2" customWidth="1"/>
    <col min="15346" max="15346" width="6.28515625" style="2" customWidth="1"/>
    <col min="15347" max="15347" width="122.42578125" style="2" customWidth="1"/>
    <col min="15348" max="15348" width="7.140625" style="2" bestFit="1" customWidth="1"/>
    <col min="15349" max="15349" width="7.140625" style="2" customWidth="1"/>
    <col min="15350" max="15353" width="15.7109375" style="2" customWidth="1"/>
    <col min="15354" max="15600" width="11.5703125" style="2"/>
    <col min="15601" max="15601" width="5.5703125" style="2" customWidth="1"/>
    <col min="15602" max="15602" width="6.28515625" style="2" customWidth="1"/>
    <col min="15603" max="15603" width="122.42578125" style="2" customWidth="1"/>
    <col min="15604" max="15604" width="7.140625" style="2" bestFit="1" customWidth="1"/>
    <col min="15605" max="15605" width="7.140625" style="2" customWidth="1"/>
    <col min="15606" max="15609" width="15.7109375" style="2" customWidth="1"/>
    <col min="15610" max="15856" width="11.5703125" style="2"/>
    <col min="15857" max="15857" width="5.5703125" style="2" customWidth="1"/>
    <col min="15858" max="15858" width="6.28515625" style="2" customWidth="1"/>
    <col min="15859" max="15859" width="122.42578125" style="2" customWidth="1"/>
    <col min="15860" max="15860" width="7.140625" style="2" bestFit="1" customWidth="1"/>
    <col min="15861" max="15861" width="7.140625" style="2" customWidth="1"/>
    <col min="15862" max="15865" width="15.7109375" style="2" customWidth="1"/>
    <col min="15866" max="16112" width="11.5703125" style="2"/>
    <col min="16113" max="16113" width="5.5703125" style="2" customWidth="1"/>
    <col min="16114" max="16114" width="6.28515625" style="2" customWidth="1"/>
    <col min="16115" max="16115" width="122.42578125" style="2" customWidth="1"/>
    <col min="16116" max="16116" width="7.140625" style="2" bestFit="1" customWidth="1"/>
    <col min="16117" max="16117" width="7.140625" style="2" customWidth="1"/>
    <col min="16118" max="16121" width="15.7109375" style="2" customWidth="1"/>
    <col min="16122" max="16377" width="11.5703125" style="2"/>
    <col min="16378" max="16384" width="11.5703125" style="2" customWidth="1"/>
  </cols>
  <sheetData>
    <row r="1" spans="1:17" ht="92.25" customHeight="1" thickBot="1" x14ac:dyDescent="0.25">
      <c r="A1" s="758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59"/>
      <c r="C1" s="759"/>
      <c r="D1" s="759"/>
      <c r="E1" s="759"/>
      <c r="F1" s="759"/>
      <c r="G1" s="759"/>
      <c r="H1" s="759"/>
      <c r="I1" s="760"/>
      <c r="K1" s="92"/>
    </row>
    <row r="2" spans="1:17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  <c r="K2" s="92"/>
    </row>
    <row r="3" spans="1:17" ht="22.9" customHeight="1" thickBot="1" x14ac:dyDescent="0.25">
      <c r="A3" s="758" t="str">
        <f>+INDICE!C9</f>
        <v>C.1.2 Obras Civiles ET Mendoza Norte 220/132 kV</v>
      </c>
      <c r="B3" s="759"/>
      <c r="C3" s="759"/>
      <c r="D3" s="759"/>
      <c r="E3" s="759"/>
      <c r="F3" s="759"/>
      <c r="G3" s="759"/>
      <c r="H3" s="759"/>
      <c r="I3" s="759"/>
      <c r="K3" s="92"/>
    </row>
    <row r="4" spans="1:17" ht="5.0999999999999996" customHeight="1" thickBot="1" x14ac:dyDescent="0.25">
      <c r="A4" s="9"/>
      <c r="B4" s="9"/>
      <c r="C4" s="8"/>
      <c r="D4" s="8"/>
      <c r="E4" s="8"/>
      <c r="F4" s="8"/>
      <c r="G4" s="8"/>
      <c r="K4" s="92"/>
    </row>
    <row r="5" spans="1:17" ht="15.75" x14ac:dyDescent="0.2">
      <c r="A5" s="761" t="s">
        <v>29</v>
      </c>
      <c r="B5" s="764" t="s">
        <v>30</v>
      </c>
      <c r="C5" s="79"/>
      <c r="D5" s="643" t="s">
        <v>31</v>
      </c>
      <c r="E5" s="643" t="s">
        <v>32</v>
      </c>
      <c r="F5" s="767" t="s">
        <v>33</v>
      </c>
      <c r="G5" s="768"/>
      <c r="H5" s="767" t="s">
        <v>34</v>
      </c>
      <c r="I5" s="770"/>
      <c r="K5" s="92"/>
    </row>
    <row r="6" spans="1:17" ht="15.75" x14ac:dyDescent="0.2">
      <c r="A6" s="762"/>
      <c r="B6" s="765"/>
      <c r="C6" s="80" t="s">
        <v>35</v>
      </c>
      <c r="D6" s="644"/>
      <c r="E6" s="644"/>
      <c r="F6" s="769"/>
      <c r="G6" s="769"/>
      <c r="H6" s="769"/>
      <c r="I6" s="771"/>
      <c r="K6" s="92"/>
    </row>
    <row r="7" spans="1:17" ht="16.5" thickBot="1" x14ac:dyDescent="0.25">
      <c r="A7" s="763"/>
      <c r="B7" s="766"/>
      <c r="C7" s="81"/>
      <c r="D7" s="645"/>
      <c r="E7" s="645"/>
      <c r="F7" s="26" t="s">
        <v>21</v>
      </c>
      <c r="G7" s="26" t="s">
        <v>22</v>
      </c>
      <c r="H7" s="26" t="s">
        <v>21</v>
      </c>
      <c r="I7" s="27" t="s">
        <v>22</v>
      </c>
      <c r="K7" s="92"/>
    </row>
    <row r="8" spans="1:17" x14ac:dyDescent="0.2">
      <c r="A8" s="230">
        <v>1</v>
      </c>
      <c r="B8" s="209"/>
      <c r="C8" s="231" t="s">
        <v>130</v>
      </c>
      <c r="D8" s="209"/>
      <c r="E8" s="371"/>
      <c r="F8" s="372"/>
      <c r="G8" s="324"/>
      <c r="H8" s="220">
        <f>+SUM(H9:H13)</f>
        <v>0</v>
      </c>
      <c r="I8" s="221">
        <f>+SUM(I9:I13)</f>
        <v>0</v>
      </c>
      <c r="K8" s="92"/>
      <c r="P8" s="204"/>
      <c r="Q8" s="203"/>
    </row>
    <row r="9" spans="1:17" x14ac:dyDescent="0.2">
      <c r="A9" s="230"/>
      <c r="B9" s="209" t="s">
        <v>36</v>
      </c>
      <c r="C9" s="235" t="s">
        <v>374</v>
      </c>
      <c r="D9" s="209" t="s">
        <v>37</v>
      </c>
      <c r="E9" s="371">
        <v>1</v>
      </c>
      <c r="F9" s="323"/>
      <c r="G9" s="223"/>
      <c r="H9" s="222">
        <f>+E9*F9</f>
        <v>0</v>
      </c>
      <c r="I9" s="223">
        <f>+G9*E9</f>
        <v>0</v>
      </c>
      <c r="K9" s="92"/>
      <c r="P9" s="204"/>
      <c r="Q9" s="203"/>
    </row>
    <row r="10" spans="1:17" x14ac:dyDescent="0.2">
      <c r="A10" s="230"/>
      <c r="B10" s="209" t="s">
        <v>131</v>
      </c>
      <c r="C10" s="236" t="s">
        <v>132</v>
      </c>
      <c r="D10" s="209" t="s">
        <v>37</v>
      </c>
      <c r="E10" s="371">
        <v>1</v>
      </c>
      <c r="F10" s="323"/>
      <c r="G10" s="223"/>
      <c r="H10" s="222">
        <f t="shared" ref="H10:H13" si="0">+E10*F10</f>
        <v>0</v>
      </c>
      <c r="I10" s="223">
        <f t="shared" ref="I10:I12" si="1">+G10*E10</f>
        <v>0</v>
      </c>
      <c r="K10" s="92"/>
      <c r="P10" s="204"/>
      <c r="Q10" s="203"/>
    </row>
    <row r="11" spans="1:17" x14ac:dyDescent="0.2">
      <c r="A11" s="230"/>
      <c r="B11" s="209" t="s">
        <v>133</v>
      </c>
      <c r="C11" s="236" t="s">
        <v>134</v>
      </c>
      <c r="D11" s="209" t="s">
        <v>37</v>
      </c>
      <c r="E11" s="371">
        <v>1</v>
      </c>
      <c r="F11" s="323"/>
      <c r="G11" s="223"/>
      <c r="H11" s="222">
        <f t="shared" si="0"/>
        <v>0</v>
      </c>
      <c r="I11" s="223">
        <f t="shared" si="1"/>
        <v>0</v>
      </c>
      <c r="K11" s="92"/>
      <c r="P11" s="204"/>
      <c r="Q11" s="203"/>
    </row>
    <row r="12" spans="1:17" x14ac:dyDescent="0.2">
      <c r="A12" s="230"/>
      <c r="B12" s="209" t="s">
        <v>135</v>
      </c>
      <c r="C12" s="236" t="s">
        <v>136</v>
      </c>
      <c r="D12" s="209" t="s">
        <v>37</v>
      </c>
      <c r="E12" s="370">
        <v>1</v>
      </c>
      <c r="F12" s="323"/>
      <c r="G12" s="223"/>
      <c r="H12" s="222">
        <f t="shared" si="0"/>
        <v>0</v>
      </c>
      <c r="I12" s="223">
        <f t="shared" si="1"/>
        <v>0</v>
      </c>
      <c r="K12" s="92"/>
      <c r="P12" s="204"/>
      <c r="Q12" s="203"/>
    </row>
    <row r="13" spans="1:17" x14ac:dyDescent="0.2">
      <c r="A13" s="230"/>
      <c r="B13" s="209" t="s">
        <v>137</v>
      </c>
      <c r="C13" s="236" t="s">
        <v>138</v>
      </c>
      <c r="D13" s="209" t="s">
        <v>37</v>
      </c>
      <c r="E13" s="371">
        <v>1</v>
      </c>
      <c r="F13" s="323"/>
      <c r="G13" s="223"/>
      <c r="H13" s="222">
        <f t="shared" si="0"/>
        <v>0</v>
      </c>
      <c r="I13" s="223">
        <f>+G13*E13</f>
        <v>0</v>
      </c>
      <c r="K13" s="92"/>
      <c r="P13" s="204"/>
      <c r="Q13" s="203"/>
    </row>
    <row r="14" spans="1:17" ht="4.5" customHeight="1" x14ac:dyDescent="0.2">
      <c r="A14" s="230"/>
      <c r="B14" s="209"/>
      <c r="C14" s="236"/>
      <c r="D14" s="209"/>
      <c r="E14" s="371"/>
      <c r="F14" s="323"/>
      <c r="G14" s="223"/>
      <c r="H14" s="222"/>
      <c r="I14" s="223"/>
      <c r="K14" s="92"/>
      <c r="P14" s="204"/>
      <c r="Q14" s="203"/>
    </row>
    <row r="15" spans="1:17" x14ac:dyDescent="0.2">
      <c r="A15" s="230">
        <v>2</v>
      </c>
      <c r="B15" s="209"/>
      <c r="C15" s="231" t="s">
        <v>139</v>
      </c>
      <c r="D15" s="209"/>
      <c r="E15" s="371"/>
      <c r="F15" s="323"/>
      <c r="G15" s="223"/>
      <c r="H15" s="220">
        <f>+SUM(H16:H17)</f>
        <v>0</v>
      </c>
      <c r="I15" s="221">
        <f>+SUM(I16:I17)</f>
        <v>0</v>
      </c>
      <c r="K15" s="92"/>
      <c r="P15" s="204"/>
      <c r="Q15" s="203"/>
    </row>
    <row r="16" spans="1:17" x14ac:dyDescent="0.2">
      <c r="A16" s="230"/>
      <c r="B16" s="209" t="s">
        <v>38</v>
      </c>
      <c r="C16" s="236" t="s">
        <v>140</v>
      </c>
      <c r="D16" s="209" t="s">
        <v>37</v>
      </c>
      <c r="E16" s="370">
        <v>1</v>
      </c>
      <c r="F16" s="323"/>
      <c r="G16" s="223"/>
      <c r="H16" s="222">
        <f>+F16*E16</f>
        <v>0</v>
      </c>
      <c r="I16" s="223">
        <f>+E16*G16</f>
        <v>0</v>
      </c>
      <c r="K16" s="92"/>
      <c r="P16" s="204"/>
      <c r="Q16" s="203"/>
    </row>
    <row r="17" spans="1:17" x14ac:dyDescent="0.2">
      <c r="A17" s="230"/>
      <c r="B17" s="209" t="s">
        <v>41</v>
      </c>
      <c r="C17" s="236" t="s">
        <v>141</v>
      </c>
      <c r="D17" s="209" t="s">
        <v>37</v>
      </c>
      <c r="E17" s="370">
        <v>1</v>
      </c>
      <c r="F17" s="323"/>
      <c r="G17" s="223"/>
      <c r="H17" s="222">
        <f>+F17*E17</f>
        <v>0</v>
      </c>
      <c r="I17" s="223">
        <f>+E17*G17</f>
        <v>0</v>
      </c>
      <c r="K17" s="92"/>
      <c r="P17" s="204"/>
      <c r="Q17" s="203"/>
    </row>
    <row r="18" spans="1:17" ht="4.5" customHeight="1" x14ac:dyDescent="0.2">
      <c r="A18" s="230"/>
      <c r="B18" s="209"/>
      <c r="C18" s="236"/>
      <c r="D18" s="209"/>
      <c r="E18" s="371"/>
      <c r="F18" s="323"/>
      <c r="G18" s="223"/>
      <c r="H18" s="222"/>
      <c r="I18" s="223"/>
      <c r="K18" s="92"/>
      <c r="P18" s="204"/>
      <c r="Q18" s="203"/>
    </row>
    <row r="19" spans="1:17" x14ac:dyDescent="0.2">
      <c r="A19" s="230">
        <v>3</v>
      </c>
      <c r="B19" s="209"/>
      <c r="C19" s="231" t="s">
        <v>142</v>
      </c>
      <c r="D19" s="209"/>
      <c r="E19" s="371"/>
      <c r="F19" s="323"/>
      <c r="G19" s="223"/>
      <c r="H19" s="220">
        <f>+SUM(H20:H22)</f>
        <v>0</v>
      </c>
      <c r="I19" s="221">
        <f>+SUM(I20:I22)</f>
        <v>0</v>
      </c>
      <c r="K19" s="92"/>
      <c r="P19" s="204"/>
      <c r="Q19" s="203"/>
    </row>
    <row r="20" spans="1:17" x14ac:dyDescent="0.2">
      <c r="A20" s="230"/>
      <c r="B20" s="209" t="s">
        <v>143</v>
      </c>
      <c r="C20" s="237" t="s">
        <v>144</v>
      </c>
      <c r="D20" s="209" t="s">
        <v>37</v>
      </c>
      <c r="E20" s="370">
        <v>1</v>
      </c>
      <c r="F20" s="323"/>
      <c r="G20" s="223"/>
      <c r="H20" s="222">
        <f>+E20*F20</f>
        <v>0</v>
      </c>
      <c r="I20" s="223">
        <f>+E20*G20</f>
        <v>0</v>
      </c>
      <c r="K20" s="92"/>
      <c r="P20" s="204"/>
      <c r="Q20" s="203"/>
    </row>
    <row r="21" spans="1:17" x14ac:dyDescent="0.2">
      <c r="A21" s="230"/>
      <c r="B21" s="209" t="s">
        <v>145</v>
      </c>
      <c r="C21" s="237" t="s">
        <v>146</v>
      </c>
      <c r="D21" s="209" t="s">
        <v>37</v>
      </c>
      <c r="E21" s="370">
        <v>1</v>
      </c>
      <c r="F21" s="323"/>
      <c r="G21" s="223"/>
      <c r="H21" s="222">
        <f>+E21*F21</f>
        <v>0</v>
      </c>
      <c r="I21" s="223">
        <f>+E21*G21</f>
        <v>0</v>
      </c>
      <c r="K21" s="92"/>
      <c r="P21" s="204"/>
      <c r="Q21" s="203"/>
    </row>
    <row r="22" spans="1:17" x14ac:dyDescent="0.2">
      <c r="A22" s="230"/>
      <c r="B22" s="209">
        <v>3.3</v>
      </c>
      <c r="C22" s="235" t="s">
        <v>399</v>
      </c>
      <c r="D22" s="209" t="s">
        <v>37</v>
      </c>
      <c r="E22" s="370">
        <v>1</v>
      </c>
      <c r="F22" s="323"/>
      <c r="G22" s="223"/>
      <c r="H22" s="222">
        <f>+E22*F22</f>
        <v>0</v>
      </c>
      <c r="I22" s="223">
        <f>+E22*G22</f>
        <v>0</v>
      </c>
      <c r="K22" s="92"/>
      <c r="P22" s="204"/>
      <c r="Q22" s="203"/>
    </row>
    <row r="23" spans="1:17" ht="4.5" customHeight="1" x14ac:dyDescent="0.2">
      <c r="A23" s="230"/>
      <c r="B23" s="209"/>
      <c r="C23" s="236"/>
      <c r="D23" s="209"/>
      <c r="E23" s="371"/>
      <c r="F23" s="323"/>
      <c r="G23" s="223"/>
      <c r="H23" s="222"/>
      <c r="I23" s="223"/>
      <c r="K23" s="92"/>
      <c r="P23" s="204"/>
      <c r="Q23" s="203"/>
    </row>
    <row r="24" spans="1:17" x14ac:dyDescent="0.2">
      <c r="A24" s="230">
        <v>4</v>
      </c>
      <c r="B24" s="209"/>
      <c r="C24" s="231" t="s">
        <v>147</v>
      </c>
      <c r="D24" s="209"/>
      <c r="E24" s="371"/>
      <c r="F24" s="323"/>
      <c r="G24" s="223"/>
      <c r="H24" s="220">
        <f>SUM(H25:H26)</f>
        <v>0</v>
      </c>
      <c r="I24" s="221">
        <f>SUM(I25:I26)</f>
        <v>0</v>
      </c>
      <c r="K24" s="92"/>
      <c r="P24" s="204"/>
      <c r="Q24" s="203"/>
    </row>
    <row r="25" spans="1:17" x14ac:dyDescent="0.2">
      <c r="A25" s="230"/>
      <c r="B25" s="209" t="s">
        <v>67</v>
      </c>
      <c r="C25" s="238" t="s">
        <v>375</v>
      </c>
      <c r="D25" s="209" t="s">
        <v>37</v>
      </c>
      <c r="E25" s="370">
        <v>1</v>
      </c>
      <c r="F25" s="323"/>
      <c r="G25" s="223"/>
      <c r="H25" s="222">
        <f>+E25*F25</f>
        <v>0</v>
      </c>
      <c r="I25" s="223">
        <f>+G25*E25</f>
        <v>0</v>
      </c>
      <c r="K25" s="92"/>
      <c r="P25" s="204"/>
      <c r="Q25" s="203"/>
    </row>
    <row r="26" spans="1:17" x14ac:dyDescent="0.2">
      <c r="A26" s="230"/>
      <c r="B26" s="232" t="s">
        <v>68</v>
      </c>
      <c r="C26" s="229" t="s">
        <v>376</v>
      </c>
      <c r="D26" s="209" t="s">
        <v>37</v>
      </c>
      <c r="E26" s="370">
        <v>1</v>
      </c>
      <c r="F26" s="323"/>
      <c r="G26" s="223"/>
      <c r="H26" s="222">
        <f t="shared" ref="H26" si="2">+E26*F26</f>
        <v>0</v>
      </c>
      <c r="I26" s="223">
        <f t="shared" ref="I26" si="3">+G26*E26</f>
        <v>0</v>
      </c>
      <c r="K26" s="92"/>
      <c r="P26" s="204"/>
      <c r="Q26" s="203"/>
    </row>
    <row r="27" spans="1:17" ht="4.5" customHeight="1" x14ac:dyDescent="0.2">
      <c r="A27" s="230"/>
      <c r="B27" s="209"/>
      <c r="C27" s="236"/>
      <c r="D27" s="209"/>
      <c r="E27" s="371"/>
      <c r="F27" s="323"/>
      <c r="G27" s="223"/>
      <c r="H27" s="222"/>
      <c r="I27" s="223"/>
      <c r="K27" s="92"/>
      <c r="P27" s="204"/>
      <c r="Q27" s="203"/>
    </row>
    <row r="28" spans="1:17" x14ac:dyDescent="0.2">
      <c r="A28" s="230">
        <v>5</v>
      </c>
      <c r="B28" s="209"/>
      <c r="C28" s="231" t="s">
        <v>148</v>
      </c>
      <c r="D28" s="209"/>
      <c r="E28" s="371"/>
      <c r="F28" s="323"/>
      <c r="G28" s="223"/>
      <c r="H28" s="220">
        <f>+SUM(H29:H34)</f>
        <v>0</v>
      </c>
      <c r="I28" s="221">
        <f>+SUM(I29:I34)</f>
        <v>0</v>
      </c>
      <c r="K28" s="92"/>
      <c r="P28" s="204"/>
      <c r="Q28" s="203"/>
    </row>
    <row r="29" spans="1:17" x14ac:dyDescent="0.2">
      <c r="A29" s="230"/>
      <c r="B29" s="209" t="s">
        <v>81</v>
      </c>
      <c r="C29" s="236" t="s">
        <v>149</v>
      </c>
      <c r="D29" s="209" t="s">
        <v>37</v>
      </c>
      <c r="E29" s="370">
        <v>1</v>
      </c>
      <c r="F29" s="323"/>
      <c r="G29" s="223"/>
      <c r="H29" s="222">
        <f>+F29*E29</f>
        <v>0</v>
      </c>
      <c r="I29" s="223">
        <f>+G29*E29</f>
        <v>0</v>
      </c>
      <c r="K29" s="92"/>
      <c r="P29" s="204"/>
      <c r="Q29" s="203"/>
    </row>
    <row r="30" spans="1:17" x14ac:dyDescent="0.2">
      <c r="A30" s="230"/>
      <c r="B30" s="209" t="s">
        <v>83</v>
      </c>
      <c r="C30" s="236" t="s">
        <v>150</v>
      </c>
      <c r="D30" s="209" t="s">
        <v>37</v>
      </c>
      <c r="E30" s="370">
        <v>1</v>
      </c>
      <c r="F30" s="323"/>
      <c r="G30" s="223"/>
      <c r="H30" s="222">
        <f t="shared" ref="H30:H32" si="4">+F30*E30</f>
        <v>0</v>
      </c>
      <c r="I30" s="223">
        <f t="shared" ref="I30:I32" si="5">+G30*E30</f>
        <v>0</v>
      </c>
      <c r="K30" s="92"/>
      <c r="P30" s="204"/>
      <c r="Q30" s="203"/>
    </row>
    <row r="31" spans="1:17" x14ac:dyDescent="0.2">
      <c r="A31" s="230"/>
      <c r="B31" s="209" t="s">
        <v>85</v>
      </c>
      <c r="C31" s="236" t="s">
        <v>151</v>
      </c>
      <c r="D31" s="209" t="s">
        <v>37</v>
      </c>
      <c r="E31" s="370">
        <v>1</v>
      </c>
      <c r="F31" s="323"/>
      <c r="G31" s="223"/>
      <c r="H31" s="222">
        <f t="shared" si="4"/>
        <v>0</v>
      </c>
      <c r="I31" s="223">
        <f t="shared" si="5"/>
        <v>0</v>
      </c>
      <c r="K31" s="92"/>
      <c r="P31" s="204"/>
      <c r="Q31" s="203"/>
    </row>
    <row r="32" spans="1:17" x14ac:dyDescent="0.2">
      <c r="A32" s="230"/>
      <c r="B32" s="209" t="s">
        <v>87</v>
      </c>
      <c r="C32" s="236" t="s">
        <v>152</v>
      </c>
      <c r="D32" s="209" t="s">
        <v>37</v>
      </c>
      <c r="E32" s="370">
        <v>1</v>
      </c>
      <c r="F32" s="323"/>
      <c r="G32" s="223"/>
      <c r="H32" s="222">
        <f t="shared" si="4"/>
        <v>0</v>
      </c>
      <c r="I32" s="223">
        <f t="shared" si="5"/>
        <v>0</v>
      </c>
      <c r="K32" s="92"/>
      <c r="P32" s="204"/>
      <c r="Q32" s="203"/>
    </row>
    <row r="33" spans="1:17" x14ac:dyDescent="0.2">
      <c r="A33" s="230"/>
      <c r="B33" s="209" t="s">
        <v>89</v>
      </c>
      <c r="C33" s="236" t="s">
        <v>153</v>
      </c>
      <c r="D33" s="209" t="s">
        <v>37</v>
      </c>
      <c r="E33" s="370">
        <v>1</v>
      </c>
      <c r="F33" s="323"/>
      <c r="G33" s="223"/>
      <c r="H33" s="222">
        <f t="shared" ref="H33:H34" si="6">+F33*E33</f>
        <v>0</v>
      </c>
      <c r="I33" s="223">
        <f t="shared" ref="I33:I34" si="7">+G33*E33</f>
        <v>0</v>
      </c>
      <c r="K33" s="92"/>
      <c r="P33" s="204"/>
      <c r="Q33" s="203"/>
    </row>
    <row r="34" spans="1:17" x14ac:dyDescent="0.2">
      <c r="A34" s="230"/>
      <c r="B34" s="209" t="s">
        <v>91</v>
      </c>
      <c r="C34" s="236" t="s">
        <v>154</v>
      </c>
      <c r="D34" s="209" t="s">
        <v>37</v>
      </c>
      <c r="E34" s="370">
        <v>1</v>
      </c>
      <c r="F34" s="323"/>
      <c r="G34" s="223"/>
      <c r="H34" s="222">
        <f t="shared" si="6"/>
        <v>0</v>
      </c>
      <c r="I34" s="223">
        <f t="shared" si="7"/>
        <v>0</v>
      </c>
      <c r="K34" s="92"/>
      <c r="P34" s="204"/>
      <c r="Q34" s="203"/>
    </row>
    <row r="35" spans="1:17" ht="4.5" customHeight="1" x14ac:dyDescent="0.2">
      <c r="A35" s="230"/>
      <c r="B35" s="209"/>
      <c r="C35" s="236"/>
      <c r="D35" s="209"/>
      <c r="E35" s="371"/>
      <c r="F35" s="323"/>
      <c r="G35" s="223"/>
      <c r="H35" s="222"/>
      <c r="I35" s="223"/>
      <c r="K35" s="92"/>
      <c r="P35" s="204"/>
      <c r="Q35" s="203"/>
    </row>
    <row r="36" spans="1:17" x14ac:dyDescent="0.2">
      <c r="A36" s="230">
        <v>6</v>
      </c>
      <c r="B36" s="209"/>
      <c r="C36" s="231" t="s">
        <v>155</v>
      </c>
      <c r="D36" s="209" t="s">
        <v>37</v>
      </c>
      <c r="E36" s="371">
        <v>1</v>
      </c>
      <c r="F36" s="323"/>
      <c r="G36" s="223"/>
      <c r="H36" s="220">
        <f>+F36*E36</f>
        <v>0</v>
      </c>
      <c r="I36" s="221">
        <f>+G36*E36</f>
        <v>0</v>
      </c>
      <c r="K36" s="92"/>
      <c r="P36" s="204"/>
      <c r="Q36" s="203"/>
    </row>
    <row r="37" spans="1:17" ht="4.5" customHeight="1" x14ac:dyDescent="0.2">
      <c r="A37" s="230"/>
      <c r="B37" s="209"/>
      <c r="C37" s="236"/>
      <c r="D37" s="209"/>
      <c r="E37" s="371"/>
      <c r="F37" s="323"/>
      <c r="G37" s="223"/>
      <c r="H37" s="222"/>
      <c r="I37" s="223"/>
      <c r="K37" s="92"/>
      <c r="P37" s="204"/>
      <c r="Q37" s="203"/>
    </row>
    <row r="38" spans="1:17" x14ac:dyDescent="0.2">
      <c r="A38" s="230">
        <v>7</v>
      </c>
      <c r="B38" s="209"/>
      <c r="C38" s="231" t="s">
        <v>156</v>
      </c>
      <c r="D38" s="209"/>
      <c r="E38" s="371"/>
      <c r="F38" s="323"/>
      <c r="G38" s="223"/>
      <c r="H38" s="220">
        <f>+SUM(H39:H48)</f>
        <v>0</v>
      </c>
      <c r="I38" s="221">
        <f>+SUM(I39:I48)</f>
        <v>0</v>
      </c>
      <c r="K38" s="92"/>
      <c r="P38" s="204"/>
      <c r="Q38" s="203"/>
    </row>
    <row r="39" spans="1:17" x14ac:dyDescent="0.2">
      <c r="A39" s="230"/>
      <c r="B39" s="209" t="s">
        <v>101</v>
      </c>
      <c r="C39" s="236" t="s">
        <v>157</v>
      </c>
      <c r="D39" s="209" t="s">
        <v>40</v>
      </c>
      <c r="E39" s="373">
        <v>2</v>
      </c>
      <c r="F39" s="323"/>
      <c r="G39" s="223"/>
      <c r="H39" s="222">
        <f>+F39*E39</f>
        <v>0</v>
      </c>
      <c r="I39" s="223">
        <f>+G39*E39</f>
        <v>0</v>
      </c>
      <c r="K39" s="92"/>
      <c r="P39" s="204"/>
      <c r="Q39" s="203"/>
    </row>
    <row r="40" spans="1:17" x14ac:dyDescent="0.2">
      <c r="A40" s="230"/>
      <c r="B40" s="209" t="s">
        <v>102</v>
      </c>
      <c r="C40" s="236" t="s">
        <v>158</v>
      </c>
      <c r="D40" s="209" t="s">
        <v>40</v>
      </c>
      <c r="E40" s="373">
        <v>2</v>
      </c>
      <c r="F40" s="323"/>
      <c r="G40" s="223"/>
      <c r="H40" s="222">
        <f t="shared" ref="H40:H46" si="8">+F40*E40</f>
        <v>0</v>
      </c>
      <c r="I40" s="223">
        <f t="shared" ref="I40:I46" si="9">+G40*E40</f>
        <v>0</v>
      </c>
      <c r="K40" s="92"/>
      <c r="P40" s="204"/>
      <c r="Q40" s="203"/>
    </row>
    <row r="41" spans="1:17" x14ac:dyDescent="0.2">
      <c r="A41" s="230"/>
      <c r="B41" s="209" t="s">
        <v>103</v>
      </c>
      <c r="C41" s="236" t="s">
        <v>159</v>
      </c>
      <c r="D41" s="209" t="s">
        <v>40</v>
      </c>
      <c r="E41" s="373">
        <v>4</v>
      </c>
      <c r="F41" s="323"/>
      <c r="G41" s="223"/>
      <c r="H41" s="222">
        <f t="shared" si="8"/>
        <v>0</v>
      </c>
      <c r="I41" s="223">
        <f t="shared" si="9"/>
        <v>0</v>
      </c>
      <c r="K41" s="92"/>
      <c r="P41" s="204"/>
      <c r="Q41" s="203"/>
    </row>
    <row r="42" spans="1:17" x14ac:dyDescent="0.2">
      <c r="A42" s="230"/>
      <c r="B42" s="209" t="s">
        <v>104</v>
      </c>
      <c r="C42" s="236" t="s">
        <v>160</v>
      </c>
      <c r="D42" s="209" t="s">
        <v>40</v>
      </c>
      <c r="E42" s="373">
        <v>4</v>
      </c>
      <c r="F42" s="323"/>
      <c r="G42" s="223"/>
      <c r="H42" s="222">
        <f t="shared" si="8"/>
        <v>0</v>
      </c>
      <c r="I42" s="223">
        <f t="shared" si="9"/>
        <v>0</v>
      </c>
      <c r="K42" s="92"/>
      <c r="P42" s="204"/>
      <c r="Q42" s="203"/>
    </row>
    <row r="43" spans="1:17" x14ac:dyDescent="0.2">
      <c r="A43" s="230"/>
      <c r="B43" s="209" t="s">
        <v>105</v>
      </c>
      <c r="C43" s="236" t="s">
        <v>161</v>
      </c>
      <c r="D43" s="209" t="s">
        <v>40</v>
      </c>
      <c r="E43" s="373">
        <v>2</v>
      </c>
      <c r="F43" s="323"/>
      <c r="G43" s="223"/>
      <c r="H43" s="222">
        <f t="shared" si="8"/>
        <v>0</v>
      </c>
      <c r="I43" s="223">
        <f t="shared" si="9"/>
        <v>0</v>
      </c>
      <c r="K43" s="92"/>
      <c r="P43" s="204"/>
      <c r="Q43" s="203"/>
    </row>
    <row r="44" spans="1:17" x14ac:dyDescent="0.2">
      <c r="A44" s="230"/>
      <c r="B44" s="209" t="s">
        <v>106</v>
      </c>
      <c r="C44" s="236" t="s">
        <v>162</v>
      </c>
      <c r="D44" s="209" t="s">
        <v>40</v>
      </c>
      <c r="E44" s="373">
        <v>2</v>
      </c>
      <c r="F44" s="323"/>
      <c r="G44" s="223"/>
      <c r="H44" s="222">
        <f t="shared" si="8"/>
        <v>0</v>
      </c>
      <c r="I44" s="223">
        <f t="shared" si="9"/>
        <v>0</v>
      </c>
      <c r="K44" s="92"/>
      <c r="P44" s="204"/>
      <c r="Q44" s="203"/>
    </row>
    <row r="45" spans="1:17" x14ac:dyDescent="0.2">
      <c r="A45" s="230"/>
      <c r="B45" s="209" t="s">
        <v>107</v>
      </c>
      <c r="C45" s="236" t="s">
        <v>163</v>
      </c>
      <c r="D45" s="209" t="s">
        <v>37</v>
      </c>
      <c r="E45" s="370">
        <v>1</v>
      </c>
      <c r="F45" s="323"/>
      <c r="G45" s="223"/>
      <c r="H45" s="222">
        <f t="shared" si="8"/>
        <v>0</v>
      </c>
      <c r="I45" s="223">
        <f t="shared" si="9"/>
        <v>0</v>
      </c>
      <c r="K45" s="92"/>
      <c r="P45" s="204"/>
      <c r="Q45" s="203"/>
    </row>
    <row r="46" spans="1:17" x14ac:dyDescent="0.2">
      <c r="A46" s="230"/>
      <c r="B46" s="209" t="s">
        <v>108</v>
      </c>
      <c r="C46" s="236" t="s">
        <v>164</v>
      </c>
      <c r="D46" s="209" t="s">
        <v>37</v>
      </c>
      <c r="E46" s="370">
        <v>1</v>
      </c>
      <c r="F46" s="323"/>
      <c r="G46" s="223"/>
      <c r="H46" s="222">
        <f t="shared" si="8"/>
        <v>0</v>
      </c>
      <c r="I46" s="223">
        <f t="shared" si="9"/>
        <v>0</v>
      </c>
      <c r="K46" s="92"/>
      <c r="P46" s="204"/>
      <c r="Q46" s="203"/>
    </row>
    <row r="47" spans="1:17" x14ac:dyDescent="0.2">
      <c r="A47" s="230"/>
      <c r="B47" s="209" t="s">
        <v>377</v>
      </c>
      <c r="C47" s="238" t="s">
        <v>379</v>
      </c>
      <c r="D47" s="209" t="s">
        <v>40</v>
      </c>
      <c r="E47" s="373">
        <v>4</v>
      </c>
      <c r="F47" s="323"/>
      <c r="G47" s="223"/>
      <c r="H47" s="222">
        <f>+F47*E47</f>
        <v>0</v>
      </c>
      <c r="I47" s="223">
        <f>+G47*E47</f>
        <v>0</v>
      </c>
      <c r="K47" s="92"/>
      <c r="P47" s="204"/>
      <c r="Q47" s="203"/>
    </row>
    <row r="48" spans="1:17" x14ac:dyDescent="0.2">
      <c r="A48" s="230"/>
      <c r="B48" s="209" t="s">
        <v>378</v>
      </c>
      <c r="C48" s="238" t="s">
        <v>380</v>
      </c>
      <c r="D48" s="209" t="s">
        <v>40</v>
      </c>
      <c r="E48" s="373">
        <v>4</v>
      </c>
      <c r="F48" s="323"/>
      <c r="G48" s="223"/>
      <c r="H48" s="222">
        <f t="shared" ref="H48" si="10">+F48*E48</f>
        <v>0</v>
      </c>
      <c r="I48" s="223">
        <f t="shared" ref="I48" si="11">+G48*E48</f>
        <v>0</v>
      </c>
      <c r="K48" s="92"/>
      <c r="P48" s="204"/>
      <c r="Q48" s="203"/>
    </row>
    <row r="49" spans="1:17" ht="4.5" customHeight="1" x14ac:dyDescent="0.2">
      <c r="A49" s="230"/>
      <c r="B49" s="209"/>
      <c r="C49" s="236"/>
      <c r="D49" s="209"/>
      <c r="E49" s="371"/>
      <c r="F49" s="323"/>
      <c r="G49" s="223"/>
      <c r="H49" s="222"/>
      <c r="I49" s="223"/>
      <c r="K49" s="92"/>
      <c r="P49" s="204"/>
      <c r="Q49" s="203"/>
    </row>
    <row r="50" spans="1:17" x14ac:dyDescent="0.2">
      <c r="A50" s="230">
        <v>8</v>
      </c>
      <c r="B50" s="209"/>
      <c r="C50" s="231" t="s">
        <v>165</v>
      </c>
      <c r="D50" s="209" t="s">
        <v>37</v>
      </c>
      <c r="E50" s="371">
        <v>1</v>
      </c>
      <c r="F50" s="323"/>
      <c r="G50" s="223"/>
      <c r="H50" s="220">
        <f>+F50*E50</f>
        <v>0</v>
      </c>
      <c r="I50" s="221">
        <f>+G50*E50</f>
        <v>0</v>
      </c>
      <c r="K50" s="92"/>
      <c r="P50" s="204"/>
      <c r="Q50" s="203"/>
    </row>
    <row r="51" spans="1:17" ht="4.5" customHeight="1" x14ac:dyDescent="0.2">
      <c r="A51" s="230"/>
      <c r="B51" s="209"/>
      <c r="C51" s="236"/>
      <c r="D51" s="209"/>
      <c r="E51" s="371"/>
      <c r="F51" s="323"/>
      <c r="G51" s="223"/>
      <c r="H51" s="222"/>
      <c r="I51" s="223"/>
      <c r="K51" s="92"/>
      <c r="P51" s="204"/>
      <c r="Q51" s="203"/>
    </row>
    <row r="52" spans="1:17" x14ac:dyDescent="0.2">
      <c r="A52" s="230">
        <v>9</v>
      </c>
      <c r="B52" s="209"/>
      <c r="C52" s="231" t="s">
        <v>397</v>
      </c>
      <c r="D52" s="209"/>
      <c r="E52" s="371"/>
      <c r="F52" s="323"/>
      <c r="G52" s="223"/>
      <c r="H52" s="220">
        <f>+SUM(H53:H65)</f>
        <v>0</v>
      </c>
      <c r="I52" s="239">
        <f>+SUM(I53:I65)</f>
        <v>0</v>
      </c>
      <c r="K52" s="92"/>
      <c r="P52" s="204"/>
      <c r="Q52" s="203"/>
    </row>
    <row r="53" spans="1:17" x14ac:dyDescent="0.2">
      <c r="A53" s="233"/>
      <c r="B53" s="209" t="s">
        <v>166</v>
      </c>
      <c r="C53" s="237" t="s">
        <v>167</v>
      </c>
      <c r="D53" s="209" t="s">
        <v>37</v>
      </c>
      <c r="E53" s="370">
        <v>1</v>
      </c>
      <c r="F53" s="323"/>
      <c r="G53" s="223"/>
      <c r="H53" s="222">
        <f>+E53*F53</f>
        <v>0</v>
      </c>
      <c r="I53" s="223">
        <f>+G53*E53</f>
        <v>0</v>
      </c>
      <c r="K53" s="92"/>
      <c r="P53" s="204"/>
      <c r="Q53" s="203"/>
    </row>
    <row r="54" spans="1:17" x14ac:dyDescent="0.2">
      <c r="A54" s="233"/>
      <c r="B54" s="209" t="s">
        <v>168</v>
      </c>
      <c r="C54" s="237" t="s">
        <v>169</v>
      </c>
      <c r="D54" s="209" t="s">
        <v>37</v>
      </c>
      <c r="E54" s="370">
        <v>1</v>
      </c>
      <c r="F54" s="323"/>
      <c r="G54" s="223"/>
      <c r="H54" s="222">
        <f t="shared" ref="H54:H65" si="12">+E54*F54</f>
        <v>0</v>
      </c>
      <c r="I54" s="223">
        <f t="shared" ref="I54:I65" si="13">+G54*E54</f>
        <v>0</v>
      </c>
      <c r="K54" s="92"/>
      <c r="P54" s="204"/>
      <c r="Q54" s="203"/>
    </row>
    <row r="55" spans="1:17" x14ac:dyDescent="0.2">
      <c r="A55" s="233"/>
      <c r="B55" s="209" t="s">
        <v>170</v>
      </c>
      <c r="C55" s="237" t="s">
        <v>171</v>
      </c>
      <c r="D55" s="209" t="s">
        <v>37</v>
      </c>
      <c r="E55" s="370">
        <v>1</v>
      </c>
      <c r="F55" s="323"/>
      <c r="G55" s="223"/>
      <c r="H55" s="222">
        <f t="shared" si="12"/>
        <v>0</v>
      </c>
      <c r="I55" s="223">
        <f t="shared" si="13"/>
        <v>0</v>
      </c>
      <c r="K55" s="92"/>
      <c r="P55" s="204"/>
      <c r="Q55" s="203"/>
    </row>
    <row r="56" spans="1:17" x14ac:dyDescent="0.2">
      <c r="A56" s="233"/>
      <c r="B56" s="209" t="s">
        <v>172</v>
      </c>
      <c r="C56" s="237" t="s">
        <v>173</v>
      </c>
      <c r="D56" s="209" t="s">
        <v>37</v>
      </c>
      <c r="E56" s="370">
        <v>1</v>
      </c>
      <c r="F56" s="323"/>
      <c r="G56" s="223"/>
      <c r="H56" s="222">
        <f t="shared" si="12"/>
        <v>0</v>
      </c>
      <c r="I56" s="223">
        <f t="shared" si="13"/>
        <v>0</v>
      </c>
      <c r="K56" s="92"/>
      <c r="P56" s="204"/>
      <c r="Q56" s="203"/>
    </row>
    <row r="57" spans="1:17" x14ac:dyDescent="0.2">
      <c r="A57" s="233"/>
      <c r="B57" s="209" t="s">
        <v>174</v>
      </c>
      <c r="C57" s="237" t="s">
        <v>175</v>
      </c>
      <c r="D57" s="209" t="s">
        <v>37</v>
      </c>
      <c r="E57" s="370">
        <v>1</v>
      </c>
      <c r="F57" s="323"/>
      <c r="G57" s="223"/>
      <c r="H57" s="222">
        <f t="shared" si="12"/>
        <v>0</v>
      </c>
      <c r="I57" s="223">
        <f t="shared" si="13"/>
        <v>0</v>
      </c>
      <c r="K57" s="92"/>
      <c r="P57" s="204"/>
      <c r="Q57" s="203"/>
    </row>
    <row r="58" spans="1:17" x14ac:dyDescent="0.2">
      <c r="A58" s="233"/>
      <c r="B58" s="209" t="s">
        <v>176</v>
      </c>
      <c r="C58" s="237" t="s">
        <v>177</v>
      </c>
      <c r="D58" s="209" t="s">
        <v>37</v>
      </c>
      <c r="E58" s="370">
        <v>1</v>
      </c>
      <c r="F58" s="323"/>
      <c r="G58" s="223"/>
      <c r="H58" s="222">
        <f t="shared" si="12"/>
        <v>0</v>
      </c>
      <c r="I58" s="223">
        <f t="shared" si="13"/>
        <v>0</v>
      </c>
      <c r="K58" s="92"/>
      <c r="P58" s="204"/>
      <c r="Q58" s="203"/>
    </row>
    <row r="59" spans="1:17" x14ac:dyDescent="0.2">
      <c r="A59" s="233"/>
      <c r="B59" s="209" t="s">
        <v>178</v>
      </c>
      <c r="C59" s="237" t="s">
        <v>179</v>
      </c>
      <c r="D59" s="209" t="s">
        <v>37</v>
      </c>
      <c r="E59" s="370">
        <v>1</v>
      </c>
      <c r="F59" s="323"/>
      <c r="G59" s="223"/>
      <c r="H59" s="222">
        <f t="shared" si="12"/>
        <v>0</v>
      </c>
      <c r="I59" s="223">
        <f t="shared" si="13"/>
        <v>0</v>
      </c>
      <c r="K59" s="92"/>
      <c r="P59" s="204"/>
      <c r="Q59" s="203"/>
    </row>
    <row r="60" spans="1:17" x14ac:dyDescent="0.2">
      <c r="A60" s="233"/>
      <c r="B60" s="209" t="s">
        <v>180</v>
      </c>
      <c r="C60" s="237" t="s">
        <v>181</v>
      </c>
      <c r="D60" s="209" t="s">
        <v>37</v>
      </c>
      <c r="E60" s="370">
        <v>1</v>
      </c>
      <c r="F60" s="323"/>
      <c r="G60" s="223"/>
      <c r="H60" s="222">
        <f t="shared" si="12"/>
        <v>0</v>
      </c>
      <c r="I60" s="223">
        <f t="shared" si="13"/>
        <v>0</v>
      </c>
      <c r="K60" s="92"/>
      <c r="P60" s="204"/>
      <c r="Q60" s="203"/>
    </row>
    <row r="61" spans="1:17" x14ac:dyDescent="0.2">
      <c r="A61" s="233"/>
      <c r="B61" s="209" t="s">
        <v>182</v>
      </c>
      <c r="C61" s="237" t="s">
        <v>183</v>
      </c>
      <c r="D61" s="209" t="s">
        <v>37</v>
      </c>
      <c r="E61" s="370">
        <v>1</v>
      </c>
      <c r="F61" s="323"/>
      <c r="G61" s="223"/>
      <c r="H61" s="222">
        <f t="shared" si="12"/>
        <v>0</v>
      </c>
      <c r="I61" s="223">
        <f t="shared" si="13"/>
        <v>0</v>
      </c>
      <c r="K61" s="92"/>
      <c r="P61" s="204"/>
      <c r="Q61" s="203"/>
    </row>
    <row r="62" spans="1:17" x14ac:dyDescent="0.2">
      <c r="A62" s="233"/>
      <c r="B62" s="209" t="s">
        <v>184</v>
      </c>
      <c r="C62" s="237" t="s">
        <v>185</v>
      </c>
      <c r="D62" s="209" t="s">
        <v>37</v>
      </c>
      <c r="E62" s="370">
        <v>1</v>
      </c>
      <c r="F62" s="323"/>
      <c r="G62" s="223"/>
      <c r="H62" s="222">
        <f t="shared" si="12"/>
        <v>0</v>
      </c>
      <c r="I62" s="223">
        <f t="shared" si="13"/>
        <v>0</v>
      </c>
      <c r="K62" s="92"/>
      <c r="P62" s="204"/>
      <c r="Q62" s="203"/>
    </row>
    <row r="63" spans="1:17" x14ac:dyDescent="0.2">
      <c r="A63" s="233"/>
      <c r="B63" s="209" t="s">
        <v>186</v>
      </c>
      <c r="C63" s="237" t="s">
        <v>187</v>
      </c>
      <c r="D63" s="209" t="s">
        <v>37</v>
      </c>
      <c r="E63" s="370">
        <v>1</v>
      </c>
      <c r="F63" s="323"/>
      <c r="G63" s="223"/>
      <c r="H63" s="222">
        <f t="shared" si="12"/>
        <v>0</v>
      </c>
      <c r="I63" s="223">
        <f t="shared" si="13"/>
        <v>0</v>
      </c>
      <c r="K63" s="92"/>
      <c r="P63" s="204"/>
      <c r="Q63" s="203"/>
    </row>
    <row r="64" spans="1:17" x14ac:dyDescent="0.2">
      <c r="A64" s="233"/>
      <c r="B64" s="209" t="s">
        <v>188</v>
      </c>
      <c r="C64" s="237" t="s">
        <v>189</v>
      </c>
      <c r="D64" s="209" t="s">
        <v>37</v>
      </c>
      <c r="E64" s="370">
        <v>1</v>
      </c>
      <c r="F64" s="323"/>
      <c r="G64" s="223"/>
      <c r="H64" s="222">
        <f t="shared" si="12"/>
        <v>0</v>
      </c>
      <c r="I64" s="223">
        <f t="shared" si="13"/>
        <v>0</v>
      </c>
      <c r="K64" s="92"/>
      <c r="P64" s="204"/>
      <c r="Q64" s="203"/>
    </row>
    <row r="65" spans="1:17" x14ac:dyDescent="0.2">
      <c r="A65" s="233"/>
      <c r="B65" s="209" t="s">
        <v>190</v>
      </c>
      <c r="C65" s="237" t="s">
        <v>191</v>
      </c>
      <c r="D65" s="209" t="s">
        <v>37</v>
      </c>
      <c r="E65" s="370">
        <v>1</v>
      </c>
      <c r="F65" s="323"/>
      <c r="G65" s="223"/>
      <c r="H65" s="222">
        <f t="shared" si="12"/>
        <v>0</v>
      </c>
      <c r="I65" s="223">
        <f t="shared" si="13"/>
        <v>0</v>
      </c>
      <c r="K65" s="92"/>
      <c r="P65" s="204"/>
      <c r="Q65" s="203"/>
    </row>
    <row r="66" spans="1:17" ht="3.75" customHeight="1" x14ac:dyDescent="0.2">
      <c r="A66" s="230"/>
      <c r="B66" s="209"/>
      <c r="C66" s="236"/>
      <c r="D66" s="209"/>
      <c r="E66" s="371"/>
      <c r="F66" s="323"/>
      <c r="G66" s="223"/>
      <c r="H66" s="222"/>
      <c r="I66" s="223"/>
      <c r="K66" s="92"/>
      <c r="P66" s="204"/>
      <c r="Q66" s="203"/>
    </row>
    <row r="67" spans="1:17" x14ac:dyDescent="0.2">
      <c r="A67" s="233">
        <v>10</v>
      </c>
      <c r="B67" s="209"/>
      <c r="C67" s="231" t="s">
        <v>192</v>
      </c>
      <c r="D67" s="209" t="s">
        <v>37</v>
      </c>
      <c r="E67" s="370">
        <v>1</v>
      </c>
      <c r="F67" s="323"/>
      <c r="G67" s="223"/>
      <c r="H67" s="220">
        <f>+F67*E67</f>
        <v>0</v>
      </c>
      <c r="I67" s="221">
        <f>+E67*G67</f>
        <v>0</v>
      </c>
      <c r="K67" s="92"/>
      <c r="P67" s="204"/>
      <c r="Q67" s="203"/>
    </row>
    <row r="68" spans="1:17" ht="3.75" customHeight="1" x14ac:dyDescent="0.2">
      <c r="A68" s="230"/>
      <c r="B68" s="209"/>
      <c r="C68" s="236"/>
      <c r="D68" s="209"/>
      <c r="E68" s="371"/>
      <c r="F68" s="323"/>
      <c r="G68" s="223"/>
      <c r="H68" s="222"/>
      <c r="I68" s="223"/>
      <c r="K68" s="92"/>
      <c r="P68" s="204"/>
      <c r="Q68" s="203"/>
    </row>
    <row r="69" spans="1:17" x14ac:dyDescent="0.2">
      <c r="A69" s="230">
        <v>11</v>
      </c>
      <c r="B69" s="209"/>
      <c r="C69" s="231" t="s">
        <v>193</v>
      </c>
      <c r="D69" s="209"/>
      <c r="E69" s="371"/>
      <c r="F69" s="323"/>
      <c r="G69" s="223"/>
      <c r="H69" s="220">
        <f>SUM(H70:H72)</f>
        <v>0</v>
      </c>
      <c r="I69" s="221">
        <f>+SUM(I70:I72)</f>
        <v>0</v>
      </c>
      <c r="K69" s="92"/>
      <c r="P69" s="204"/>
      <c r="Q69" s="203"/>
    </row>
    <row r="70" spans="1:17" x14ac:dyDescent="0.2">
      <c r="A70" s="233"/>
      <c r="B70" s="209" t="s">
        <v>194</v>
      </c>
      <c r="C70" s="237" t="s">
        <v>195</v>
      </c>
      <c r="D70" s="209" t="s">
        <v>37</v>
      </c>
      <c r="E70" s="370">
        <v>1</v>
      </c>
      <c r="F70" s="323"/>
      <c r="G70" s="223"/>
      <c r="H70" s="222">
        <f>+E70*F70</f>
        <v>0</v>
      </c>
      <c r="I70" s="223">
        <f>+E70*G70</f>
        <v>0</v>
      </c>
      <c r="K70" s="92"/>
      <c r="P70" s="204"/>
      <c r="Q70" s="203"/>
    </row>
    <row r="71" spans="1:17" x14ac:dyDescent="0.2">
      <c r="A71" s="219"/>
      <c r="B71" s="209" t="s">
        <v>196</v>
      </c>
      <c r="C71" s="237" t="s">
        <v>197</v>
      </c>
      <c r="D71" s="209" t="s">
        <v>37</v>
      </c>
      <c r="E71" s="370">
        <v>1</v>
      </c>
      <c r="F71" s="323"/>
      <c r="G71" s="223"/>
      <c r="H71" s="222">
        <f t="shared" ref="H71:H72" si="14">+E71*F71</f>
        <v>0</v>
      </c>
      <c r="I71" s="223">
        <f t="shared" ref="I71:I72" si="15">+E71*G71</f>
        <v>0</v>
      </c>
      <c r="K71" s="92"/>
      <c r="P71" s="204"/>
      <c r="Q71" s="203"/>
    </row>
    <row r="72" spans="1:17" x14ac:dyDescent="0.2">
      <c r="A72" s="219"/>
      <c r="B72" s="209" t="s">
        <v>198</v>
      </c>
      <c r="C72" s="237" t="s">
        <v>199</v>
      </c>
      <c r="D72" s="209" t="s">
        <v>37</v>
      </c>
      <c r="E72" s="370">
        <v>1</v>
      </c>
      <c r="F72" s="323"/>
      <c r="G72" s="223"/>
      <c r="H72" s="222">
        <f t="shared" si="14"/>
        <v>0</v>
      </c>
      <c r="I72" s="223">
        <f t="shared" si="15"/>
        <v>0</v>
      </c>
      <c r="K72" s="92"/>
      <c r="P72" s="204"/>
      <c r="Q72" s="203"/>
    </row>
    <row r="73" spans="1:17" ht="4.5" customHeight="1" x14ac:dyDescent="0.2">
      <c r="A73" s="230"/>
      <c r="B73" s="209"/>
      <c r="C73" s="236"/>
      <c r="D73" s="209"/>
      <c r="E73" s="371"/>
      <c r="F73" s="323"/>
      <c r="G73" s="223"/>
      <c r="H73" s="222"/>
      <c r="I73" s="223"/>
      <c r="K73" s="92"/>
      <c r="P73" s="204"/>
      <c r="Q73" s="203"/>
    </row>
    <row r="74" spans="1:17" x14ac:dyDescent="0.2">
      <c r="A74" s="230">
        <v>12</v>
      </c>
      <c r="B74" s="209"/>
      <c r="C74" s="231" t="s">
        <v>521</v>
      </c>
      <c r="D74" s="209" t="s">
        <v>392</v>
      </c>
      <c r="E74" s="328">
        <v>3530</v>
      </c>
      <c r="F74" s="323"/>
      <c r="G74" s="223"/>
      <c r="H74" s="220">
        <f>E74*F74</f>
        <v>0</v>
      </c>
      <c r="I74" s="221">
        <f>+E74*G74</f>
        <v>0</v>
      </c>
      <c r="K74" s="92"/>
      <c r="P74" s="204"/>
      <c r="Q74" s="203"/>
    </row>
    <row r="75" spans="1:17" ht="3" customHeight="1" x14ac:dyDescent="0.2">
      <c r="A75" s="230"/>
      <c r="B75" s="209"/>
      <c r="C75" s="231"/>
      <c r="D75" s="209"/>
      <c r="E75" s="328"/>
      <c r="F75" s="323"/>
      <c r="G75" s="223"/>
      <c r="H75" s="220"/>
      <c r="I75" s="221"/>
      <c r="K75" s="92"/>
      <c r="P75" s="204"/>
      <c r="Q75" s="203"/>
    </row>
    <row r="76" spans="1:17" x14ac:dyDescent="0.2">
      <c r="A76" s="368"/>
      <c r="B76" s="328"/>
      <c r="C76" s="369"/>
      <c r="D76" s="328"/>
      <c r="E76" s="414"/>
      <c r="F76" s="323"/>
      <c r="G76" s="223"/>
      <c r="H76" s="222">
        <f t="shared" ref="H76:H85" si="16">+E76*F76</f>
        <v>0</v>
      </c>
      <c r="I76" s="223">
        <f t="shared" ref="I76:I85" si="17">+E76*G76</f>
        <v>0</v>
      </c>
      <c r="K76" s="92"/>
      <c r="P76" s="204"/>
      <c r="Q76" s="203"/>
    </row>
    <row r="77" spans="1:17" x14ac:dyDescent="0.2">
      <c r="A77" s="368"/>
      <c r="B77" s="328"/>
      <c r="C77" s="369"/>
      <c r="D77" s="328"/>
      <c r="E77" s="414"/>
      <c r="F77" s="323"/>
      <c r="G77" s="223"/>
      <c r="H77" s="222">
        <f t="shared" si="16"/>
        <v>0</v>
      </c>
      <c r="I77" s="223">
        <f t="shared" si="17"/>
        <v>0</v>
      </c>
      <c r="K77" s="92"/>
      <c r="P77" s="204"/>
      <c r="Q77" s="203"/>
    </row>
    <row r="78" spans="1:17" x14ac:dyDescent="0.2">
      <c r="A78" s="368"/>
      <c r="B78" s="328"/>
      <c r="C78" s="369"/>
      <c r="D78" s="328"/>
      <c r="E78" s="414"/>
      <c r="F78" s="323"/>
      <c r="G78" s="223"/>
      <c r="H78" s="222">
        <f t="shared" si="16"/>
        <v>0</v>
      </c>
      <c r="I78" s="223">
        <f t="shared" si="17"/>
        <v>0</v>
      </c>
      <c r="K78" s="92"/>
      <c r="P78" s="204"/>
      <c r="Q78" s="203"/>
    </row>
    <row r="79" spans="1:17" x14ac:dyDescent="0.2">
      <c r="A79" s="368"/>
      <c r="B79" s="328"/>
      <c r="C79" s="369"/>
      <c r="D79" s="328"/>
      <c r="E79" s="414"/>
      <c r="F79" s="323"/>
      <c r="G79" s="223"/>
      <c r="H79" s="222">
        <f t="shared" si="16"/>
        <v>0</v>
      </c>
      <c r="I79" s="223">
        <f t="shared" si="17"/>
        <v>0</v>
      </c>
      <c r="K79" s="92"/>
      <c r="P79" s="204"/>
      <c r="Q79" s="203"/>
    </row>
    <row r="80" spans="1:17" x14ac:dyDescent="0.2">
      <c r="A80" s="368"/>
      <c r="B80" s="328"/>
      <c r="C80" s="369"/>
      <c r="D80" s="328"/>
      <c r="E80" s="414"/>
      <c r="F80" s="323"/>
      <c r="G80" s="223"/>
      <c r="H80" s="222">
        <f t="shared" si="16"/>
        <v>0</v>
      </c>
      <c r="I80" s="223">
        <f t="shared" si="17"/>
        <v>0</v>
      </c>
      <c r="K80" s="92"/>
      <c r="P80" s="204"/>
      <c r="Q80" s="203"/>
    </row>
    <row r="81" spans="1:17" x14ac:dyDescent="0.2">
      <c r="A81" s="368"/>
      <c r="B81" s="328"/>
      <c r="C81" s="369"/>
      <c r="D81" s="328"/>
      <c r="E81" s="414"/>
      <c r="F81" s="323"/>
      <c r="G81" s="223"/>
      <c r="H81" s="222">
        <f t="shared" si="16"/>
        <v>0</v>
      </c>
      <c r="I81" s="223">
        <f t="shared" si="17"/>
        <v>0</v>
      </c>
      <c r="K81" s="92"/>
      <c r="P81" s="204"/>
      <c r="Q81" s="203"/>
    </row>
    <row r="82" spans="1:17" x14ac:dyDescent="0.2">
      <c r="A82" s="368"/>
      <c r="B82" s="328"/>
      <c r="C82" s="369"/>
      <c r="D82" s="328"/>
      <c r="E82" s="414"/>
      <c r="F82" s="323"/>
      <c r="G82" s="223"/>
      <c r="H82" s="222">
        <f t="shared" si="16"/>
        <v>0</v>
      </c>
      <c r="I82" s="223">
        <f t="shared" si="17"/>
        <v>0</v>
      </c>
      <c r="K82" s="92"/>
      <c r="P82" s="204"/>
      <c r="Q82" s="203"/>
    </row>
    <row r="83" spans="1:17" x14ac:dyDescent="0.2">
      <c r="A83" s="368"/>
      <c r="B83" s="328"/>
      <c r="C83" s="369"/>
      <c r="D83" s="328"/>
      <c r="E83" s="414"/>
      <c r="F83" s="323"/>
      <c r="G83" s="223"/>
      <c r="H83" s="222">
        <f t="shared" si="16"/>
        <v>0</v>
      </c>
      <c r="I83" s="223">
        <f t="shared" si="17"/>
        <v>0</v>
      </c>
      <c r="K83" s="92"/>
      <c r="P83" s="204"/>
      <c r="Q83" s="203"/>
    </row>
    <row r="84" spans="1:17" x14ac:dyDescent="0.2">
      <c r="A84" s="368"/>
      <c r="B84" s="328"/>
      <c r="C84" s="369"/>
      <c r="D84" s="328"/>
      <c r="E84" s="414"/>
      <c r="F84" s="323"/>
      <c r="G84" s="223"/>
      <c r="H84" s="222">
        <f t="shared" si="16"/>
        <v>0</v>
      </c>
      <c r="I84" s="223">
        <f t="shared" si="17"/>
        <v>0</v>
      </c>
      <c r="K84" s="92"/>
      <c r="P84" s="204"/>
      <c r="Q84" s="203"/>
    </row>
    <row r="85" spans="1:17" x14ac:dyDescent="0.2">
      <c r="A85" s="368"/>
      <c r="B85" s="328"/>
      <c r="C85" s="369"/>
      <c r="D85" s="328"/>
      <c r="E85" s="414"/>
      <c r="F85" s="323"/>
      <c r="G85" s="223"/>
      <c r="H85" s="222">
        <f t="shared" si="16"/>
        <v>0</v>
      </c>
      <c r="I85" s="223">
        <f t="shared" si="17"/>
        <v>0</v>
      </c>
      <c r="K85" s="92"/>
      <c r="P85" s="204"/>
      <c r="Q85" s="203"/>
    </row>
    <row r="86" spans="1:17" ht="4.5" customHeight="1" thickBot="1" x14ac:dyDescent="0.25">
      <c r="A86" s="37"/>
      <c r="B86" s="32"/>
      <c r="C86" s="77"/>
      <c r="D86" s="32"/>
      <c r="E86" s="66"/>
      <c r="F86" s="56"/>
      <c r="G86" s="57"/>
      <c r="H86" s="34"/>
      <c r="I86" s="35"/>
      <c r="K86" s="92"/>
      <c r="P86" s="204"/>
      <c r="Q86" s="203"/>
    </row>
    <row r="87" spans="1:17" ht="16.5" thickBot="1" x14ac:dyDescent="0.25">
      <c r="A87" s="655" t="str">
        <f>+INDICE!C9</f>
        <v>C.1.2 Obras Civiles ET Mendoza Norte 220/132 kV</v>
      </c>
      <c r="B87" s="656"/>
      <c r="C87" s="656"/>
      <c r="D87" s="656"/>
      <c r="E87" s="656"/>
      <c r="F87" s="757"/>
      <c r="G87" s="42" t="str">
        <f>'C 1.1'!$G$109</f>
        <v>Total Parcial</v>
      </c>
      <c r="H87" s="71">
        <f>+H8+H15+H19+H24+H28+H36+H38+H50+H52+H67+H69+H74++SUM(H76:H85)</f>
        <v>0</v>
      </c>
      <c r="I87" s="72">
        <f>+I8+I15+I19+I24+I28+I36+I38+I50+I52+I67+I69+I74+SUM(I76:I85)</f>
        <v>0</v>
      </c>
      <c r="K87" s="92"/>
      <c r="P87" s="204"/>
      <c r="Q87" s="203"/>
    </row>
    <row r="88" spans="1:17" customFormat="1" ht="15" x14ac:dyDescent="0.25">
      <c r="A88" s="652" t="str">
        <f>Hoja1!A1</f>
        <v>Las cantidades son meramente orientativas, las mismas deben coincidir con lo presentado en la Oferta Técnica</v>
      </c>
      <c r="B88" s="652"/>
      <c r="C88" s="652"/>
      <c r="D88" s="652"/>
      <c r="E88" s="652"/>
      <c r="F88" s="652"/>
      <c r="G88" s="652"/>
      <c r="H88" s="652"/>
      <c r="I88" s="652"/>
      <c r="J88" s="91"/>
      <c r="K88" s="92"/>
      <c r="L88" s="2"/>
      <c r="M88" s="2"/>
      <c r="N88" s="2"/>
      <c r="P88" s="204"/>
      <c r="Q88" s="203"/>
    </row>
    <row r="89" spans="1:17" customFormat="1" ht="15" x14ac:dyDescent="0.25">
      <c r="A89" s="651" t="str">
        <f>Hoja1!A2</f>
        <v>El Oferente deberá ajustar el itemizado descripto en las filas disponibles en consonacia con lo descripto en la Oferta Técnica.</v>
      </c>
      <c r="B89" s="651"/>
      <c r="C89" s="651"/>
      <c r="D89" s="651"/>
      <c r="E89" s="651"/>
      <c r="F89" s="651"/>
      <c r="G89" s="651"/>
      <c r="H89" s="651"/>
      <c r="I89" s="651"/>
      <c r="J89" s="91"/>
      <c r="K89" s="92"/>
      <c r="L89" s="2"/>
      <c r="M89" s="2"/>
      <c r="N89" s="2"/>
      <c r="P89" s="204"/>
      <c r="Q89" s="203"/>
    </row>
    <row r="90" spans="1:17" customFormat="1" ht="15" x14ac:dyDescent="0.25">
      <c r="A90" s="297"/>
      <c r="B90" s="297"/>
      <c r="C90" s="297"/>
      <c r="D90" s="297"/>
      <c r="E90" s="297"/>
      <c r="F90" s="297"/>
      <c r="G90" s="297"/>
      <c r="H90" s="297"/>
      <c r="I90" s="297"/>
      <c r="J90" s="91"/>
      <c r="K90" s="92"/>
      <c r="L90" s="2"/>
      <c r="M90" s="2"/>
      <c r="N90" s="2"/>
      <c r="P90" s="204"/>
      <c r="Q90" s="203"/>
    </row>
    <row r="91" spans="1:17" customFormat="1" ht="15" x14ac:dyDescent="0.25">
      <c r="A91" s="297"/>
      <c r="B91" s="297"/>
      <c r="C91" s="297"/>
      <c r="D91" s="297"/>
      <c r="E91" s="297"/>
      <c r="F91" s="297"/>
      <c r="G91" s="297"/>
      <c r="H91" s="297"/>
      <c r="I91" s="297"/>
      <c r="J91" s="91"/>
      <c r="K91" s="92"/>
      <c r="L91" s="2"/>
      <c r="M91" s="2"/>
      <c r="N91" s="2"/>
      <c r="P91" s="204"/>
      <c r="Q91" s="203"/>
    </row>
    <row r="92" spans="1:17" x14ac:dyDescent="0.2">
      <c r="A92" s="756"/>
      <c r="B92" s="756"/>
      <c r="C92" s="756"/>
      <c r="D92" s="756"/>
      <c r="E92" s="756"/>
      <c r="F92" s="756"/>
      <c r="G92" s="756"/>
      <c r="H92" s="756"/>
      <c r="I92" s="756"/>
      <c r="K92" s="92"/>
      <c r="P92" s="204"/>
      <c r="Q92" s="203"/>
    </row>
    <row r="93" spans="1:17" x14ac:dyDescent="0.2">
      <c r="A93" s="494"/>
      <c r="B93" s="601"/>
      <c r="C93" s="494"/>
      <c r="D93" s="494"/>
      <c r="E93" s="494"/>
      <c r="F93" s="494"/>
      <c r="G93" s="494"/>
      <c r="H93" s="602"/>
      <c r="I93" s="602"/>
      <c r="K93" s="92"/>
      <c r="P93" s="204"/>
      <c r="Q93" s="203"/>
    </row>
    <row r="94" spans="1:17" ht="15.75" x14ac:dyDescent="0.25">
      <c r="A94" s="494"/>
      <c r="B94" s="601"/>
      <c r="C94" s="494"/>
      <c r="D94" s="653" t="s">
        <v>25</v>
      </c>
      <c r="E94" s="653"/>
      <c r="F94" s="653"/>
      <c r="G94" s="494"/>
      <c r="H94" s="654" t="s">
        <v>25</v>
      </c>
      <c r="I94" s="654"/>
      <c r="K94" s="92"/>
      <c r="P94" s="204"/>
      <c r="Q94" s="203"/>
    </row>
    <row r="95" spans="1:17" ht="15.75" x14ac:dyDescent="0.25">
      <c r="A95" s="494"/>
      <c r="B95" s="494"/>
      <c r="C95" s="494"/>
      <c r="D95" s="654" t="s">
        <v>820</v>
      </c>
      <c r="E95" s="654"/>
      <c r="F95" s="654"/>
      <c r="G95" s="494"/>
      <c r="H95" s="654" t="s">
        <v>26</v>
      </c>
      <c r="I95" s="654"/>
      <c r="K95" s="92"/>
      <c r="P95" s="204"/>
      <c r="Q95" s="203"/>
    </row>
    <row r="96" spans="1:17" x14ac:dyDescent="0.2">
      <c r="A96" s="2"/>
      <c r="B96" s="2"/>
      <c r="C96" s="2"/>
      <c r="D96" s="2"/>
      <c r="E96" s="2"/>
      <c r="F96" s="2"/>
      <c r="G96" s="2"/>
      <c r="K96" s="92"/>
      <c r="P96" s="204"/>
      <c r="Q96" s="203"/>
    </row>
    <row r="97" spans="1:17" x14ac:dyDescent="0.2">
      <c r="A97" s="2"/>
      <c r="B97" s="2"/>
      <c r="C97" s="2"/>
      <c r="D97" s="2"/>
      <c r="E97" s="2"/>
      <c r="F97" s="2"/>
      <c r="G97" s="2"/>
      <c r="K97" s="92"/>
      <c r="P97" s="204"/>
      <c r="Q97" s="203"/>
    </row>
    <row r="98" spans="1:17" x14ac:dyDescent="0.2">
      <c r="A98" s="2"/>
      <c r="B98" s="2"/>
      <c r="C98" s="2"/>
      <c r="D98" s="2"/>
      <c r="E98" s="2"/>
      <c r="F98" s="2"/>
      <c r="G98" s="2"/>
      <c r="K98" s="92"/>
      <c r="P98" s="204"/>
      <c r="Q98" s="203"/>
    </row>
    <row r="99" spans="1:17" x14ac:dyDescent="0.2">
      <c r="A99" s="2"/>
      <c r="B99" s="2"/>
      <c r="C99" s="2"/>
      <c r="D99" s="2"/>
      <c r="E99" s="2"/>
      <c r="F99" s="2"/>
      <c r="G99" s="2"/>
      <c r="K99" s="92"/>
      <c r="P99" s="204"/>
      <c r="Q99" s="203"/>
    </row>
    <row r="100" spans="1:17" x14ac:dyDescent="0.2">
      <c r="A100" s="2"/>
      <c r="B100" s="2"/>
      <c r="C100" s="2"/>
      <c r="D100" s="2"/>
      <c r="E100" s="2"/>
      <c r="F100" s="2"/>
      <c r="G100" s="2"/>
      <c r="K100" s="92"/>
      <c r="P100" s="204"/>
      <c r="Q100" s="203"/>
    </row>
    <row r="101" spans="1:17" x14ac:dyDescent="0.2">
      <c r="A101" s="2"/>
      <c r="B101" s="2"/>
      <c r="C101" s="2"/>
      <c r="D101" s="2"/>
      <c r="E101" s="2"/>
      <c r="F101" s="2"/>
      <c r="G101" s="2"/>
      <c r="K101" s="92"/>
      <c r="P101" s="204"/>
      <c r="Q101" s="203"/>
    </row>
    <row r="102" spans="1:17" x14ac:dyDescent="0.2">
      <c r="A102" s="2"/>
      <c r="B102" s="2"/>
      <c r="C102" s="2"/>
      <c r="D102" s="2"/>
      <c r="E102" s="2"/>
      <c r="F102" s="2"/>
      <c r="G102" s="2"/>
      <c r="K102" s="92"/>
      <c r="P102" s="204"/>
      <c r="Q102" s="203"/>
    </row>
    <row r="103" spans="1:17" x14ac:dyDescent="0.2">
      <c r="A103" s="2"/>
      <c r="B103" s="2"/>
      <c r="C103" s="2"/>
      <c r="D103" s="2"/>
      <c r="E103" s="2"/>
      <c r="F103" s="2"/>
      <c r="G103" s="2"/>
      <c r="K103" s="92"/>
      <c r="P103" s="204"/>
      <c r="Q103" s="203"/>
    </row>
    <row r="104" spans="1:17" x14ac:dyDescent="0.2">
      <c r="A104" s="2"/>
      <c r="B104" s="2"/>
      <c r="C104" s="2"/>
      <c r="D104" s="2"/>
      <c r="E104" s="2"/>
      <c r="F104" s="2"/>
      <c r="G104" s="2"/>
      <c r="K104" s="92"/>
      <c r="P104" s="204"/>
      <c r="Q104" s="203"/>
    </row>
    <row r="105" spans="1:17" x14ac:dyDescent="0.2">
      <c r="A105" s="2"/>
      <c r="B105" s="2"/>
      <c r="C105" s="2"/>
      <c r="D105" s="2"/>
      <c r="E105" s="2"/>
      <c r="F105" s="2"/>
      <c r="G105" s="2"/>
      <c r="K105" s="92"/>
      <c r="P105" s="204"/>
      <c r="Q105" s="203"/>
    </row>
    <row r="106" spans="1:17" x14ac:dyDescent="0.2">
      <c r="A106" s="2"/>
      <c r="B106" s="2"/>
      <c r="C106" s="2"/>
      <c r="D106" s="2"/>
      <c r="E106" s="2"/>
      <c r="F106" s="2"/>
      <c r="G106" s="2"/>
      <c r="K106" s="92"/>
      <c r="P106" s="204"/>
      <c r="Q106" s="203"/>
    </row>
    <row r="107" spans="1:17" x14ac:dyDescent="0.2">
      <c r="A107" s="2"/>
      <c r="B107" s="2"/>
      <c r="C107" s="2"/>
      <c r="D107" s="2"/>
      <c r="E107" s="2"/>
      <c r="F107" s="2"/>
      <c r="G107" s="2"/>
      <c r="K107" s="92"/>
      <c r="P107" s="204"/>
      <c r="Q107" s="203"/>
    </row>
    <row r="108" spans="1:17" x14ac:dyDescent="0.2">
      <c r="A108" s="2"/>
      <c r="B108" s="2"/>
      <c r="C108" s="2"/>
      <c r="D108" s="2"/>
      <c r="E108" s="2"/>
      <c r="F108" s="2"/>
      <c r="G108" s="2"/>
      <c r="K108" s="92"/>
      <c r="P108" s="204"/>
      <c r="Q108" s="203"/>
    </row>
    <row r="109" spans="1:17" x14ac:dyDescent="0.2">
      <c r="A109" s="2"/>
      <c r="B109" s="2"/>
      <c r="C109" s="2"/>
      <c r="D109" s="2"/>
      <c r="E109" s="2"/>
      <c r="F109" s="2"/>
      <c r="G109" s="2"/>
      <c r="K109" s="92"/>
      <c r="P109" s="204"/>
      <c r="Q109" s="203"/>
    </row>
    <row r="110" spans="1:17" x14ac:dyDescent="0.2">
      <c r="A110" s="2"/>
      <c r="B110" s="2"/>
      <c r="C110" s="2"/>
      <c r="D110" s="2"/>
      <c r="E110" s="2"/>
      <c r="F110" s="2"/>
      <c r="G110" s="2"/>
      <c r="K110" s="92"/>
      <c r="P110" s="204"/>
      <c r="Q110" s="203"/>
    </row>
    <row r="111" spans="1:17" x14ac:dyDescent="0.2">
      <c r="A111" s="2"/>
      <c r="B111" s="2"/>
      <c r="C111" s="2"/>
      <c r="D111" s="2"/>
      <c r="E111" s="2"/>
      <c r="F111" s="2"/>
      <c r="G111" s="2"/>
      <c r="K111" s="92"/>
      <c r="P111" s="204"/>
      <c r="Q111" s="203"/>
    </row>
    <row r="112" spans="1:17" x14ac:dyDescent="0.2">
      <c r="A112" s="2"/>
      <c r="B112" s="31"/>
      <c r="C112" s="2"/>
      <c r="D112" s="2"/>
      <c r="E112" s="2"/>
      <c r="F112" s="2"/>
      <c r="G112" s="2"/>
      <c r="K112" s="92"/>
      <c r="P112" s="204"/>
      <c r="Q112" s="203"/>
    </row>
    <row r="113" spans="1:17" x14ac:dyDescent="0.2">
      <c r="A113" s="2"/>
      <c r="B113" s="31"/>
      <c r="C113" s="2"/>
      <c r="D113" s="2"/>
      <c r="E113" s="2"/>
      <c r="F113" s="2"/>
      <c r="G113" s="2"/>
      <c r="K113" s="92"/>
      <c r="P113" s="204"/>
      <c r="Q113" s="203"/>
    </row>
    <row r="114" spans="1:17" x14ac:dyDescent="0.2">
      <c r="A114" s="2"/>
      <c r="B114" s="31"/>
      <c r="C114" s="2"/>
      <c r="D114" s="2"/>
      <c r="E114" s="2"/>
      <c r="F114" s="2"/>
      <c r="G114" s="2"/>
      <c r="K114" s="92"/>
      <c r="P114" s="204"/>
      <c r="Q114" s="203"/>
    </row>
    <row r="115" spans="1:17" x14ac:dyDescent="0.2">
      <c r="A115" s="2"/>
      <c r="B115" s="31"/>
      <c r="C115" s="2"/>
      <c r="D115" s="2"/>
      <c r="E115" s="2"/>
      <c r="F115" s="2"/>
      <c r="G115" s="2"/>
      <c r="K115" s="92"/>
      <c r="P115" s="204"/>
      <c r="Q115" s="203"/>
    </row>
    <row r="116" spans="1:17" x14ac:dyDescent="0.2">
      <c r="A116" s="2"/>
      <c r="B116" s="31"/>
      <c r="C116" s="2"/>
      <c r="D116" s="2"/>
      <c r="E116" s="2"/>
      <c r="F116" s="2"/>
      <c r="G116" s="2"/>
      <c r="K116" s="92"/>
      <c r="P116" s="204"/>
      <c r="Q116" s="203"/>
    </row>
    <row r="117" spans="1:17" x14ac:dyDescent="0.2">
      <c r="A117" s="2"/>
      <c r="B117" s="31"/>
      <c r="C117" s="2"/>
      <c r="D117" s="2"/>
      <c r="E117" s="2"/>
      <c r="F117" s="2"/>
      <c r="G117" s="2"/>
      <c r="K117" s="92"/>
      <c r="P117" s="204"/>
      <c r="Q117" s="203"/>
    </row>
    <row r="118" spans="1:17" x14ac:dyDescent="0.2">
      <c r="A118" s="2"/>
      <c r="B118" s="31"/>
      <c r="C118" s="2"/>
      <c r="D118" s="2"/>
      <c r="E118" s="2"/>
      <c r="F118" s="2"/>
      <c r="G118" s="2"/>
      <c r="K118" s="92"/>
      <c r="P118" s="204"/>
      <c r="Q118" s="203"/>
    </row>
    <row r="119" spans="1:17" x14ac:dyDescent="0.2">
      <c r="A119" s="2"/>
      <c r="B119" s="31"/>
      <c r="C119" s="2"/>
      <c r="D119" s="2"/>
      <c r="E119" s="2"/>
      <c r="F119" s="2"/>
      <c r="G119" s="2"/>
      <c r="K119" s="92"/>
      <c r="P119" s="204"/>
      <c r="Q119" s="203"/>
    </row>
    <row r="120" spans="1:17" x14ac:dyDescent="0.2">
      <c r="A120" s="2"/>
      <c r="B120" s="31"/>
      <c r="C120" s="2"/>
      <c r="D120" s="2"/>
      <c r="E120" s="2"/>
      <c r="F120" s="2"/>
      <c r="G120" s="2"/>
      <c r="K120" s="92"/>
      <c r="P120" s="204"/>
      <c r="Q120" s="203"/>
    </row>
    <row r="121" spans="1:17" x14ac:dyDescent="0.2">
      <c r="A121" s="2"/>
      <c r="B121" s="31"/>
      <c r="C121" s="2"/>
      <c r="D121" s="2"/>
      <c r="E121" s="2"/>
      <c r="F121" s="2"/>
      <c r="G121" s="2"/>
      <c r="K121" s="92"/>
      <c r="P121" s="204"/>
      <c r="Q121" s="203"/>
    </row>
    <row r="122" spans="1:17" x14ac:dyDescent="0.2">
      <c r="A122" s="2"/>
      <c r="B122" s="31"/>
      <c r="C122" s="2"/>
      <c r="D122" s="2"/>
      <c r="E122" s="2"/>
      <c r="F122" s="2"/>
      <c r="G122" s="2"/>
      <c r="K122" s="92"/>
      <c r="P122" s="204"/>
      <c r="Q122" s="203"/>
    </row>
    <row r="123" spans="1:17" x14ac:dyDescent="0.2">
      <c r="A123" s="2"/>
      <c r="B123" s="31"/>
      <c r="C123" s="2"/>
      <c r="D123" s="2"/>
      <c r="E123" s="2"/>
      <c r="F123" s="2"/>
      <c r="G123" s="2"/>
      <c r="K123" s="92"/>
      <c r="P123" s="204"/>
      <c r="Q123" s="203"/>
    </row>
    <row r="124" spans="1:17" x14ac:dyDescent="0.2">
      <c r="A124" s="2"/>
      <c r="B124" s="31"/>
      <c r="C124" s="2"/>
      <c r="D124" s="2"/>
      <c r="E124" s="2"/>
      <c r="F124" s="2"/>
      <c r="G124" s="2"/>
      <c r="K124" s="92"/>
      <c r="P124" s="204"/>
      <c r="Q124" s="203"/>
    </row>
    <row r="125" spans="1:17" x14ac:dyDescent="0.2">
      <c r="A125" s="2"/>
      <c r="B125" s="31"/>
      <c r="C125" s="2"/>
      <c r="D125" s="2"/>
      <c r="E125" s="2"/>
      <c r="F125" s="2"/>
      <c r="G125" s="2"/>
      <c r="K125" s="92"/>
      <c r="P125" s="204"/>
      <c r="Q125" s="203"/>
    </row>
    <row r="126" spans="1:17" x14ac:dyDescent="0.2">
      <c r="A126" s="2"/>
      <c r="B126" s="31"/>
      <c r="C126" s="2"/>
      <c r="D126" s="2"/>
      <c r="E126" s="2"/>
      <c r="F126" s="2"/>
      <c r="G126" s="2"/>
      <c r="P126" s="204"/>
      <c r="Q126" s="203"/>
    </row>
    <row r="127" spans="1:17" x14ac:dyDescent="0.2">
      <c r="A127" s="2"/>
      <c r="B127" s="31"/>
      <c r="C127" s="2"/>
      <c r="D127" s="2"/>
      <c r="E127" s="2"/>
      <c r="F127" s="2"/>
      <c r="G127" s="2"/>
      <c r="P127" s="204"/>
      <c r="Q127" s="203"/>
    </row>
    <row r="128" spans="1:17" x14ac:dyDescent="0.2">
      <c r="A128" s="2"/>
      <c r="B128" s="31"/>
      <c r="C128" s="2"/>
      <c r="D128" s="2"/>
      <c r="E128" s="2"/>
      <c r="F128" s="2"/>
      <c r="G128" s="2"/>
      <c r="P128" s="204"/>
      <c r="Q128" s="203"/>
    </row>
    <row r="129" spans="1:17" x14ac:dyDescent="0.2">
      <c r="A129" s="2"/>
      <c r="B129" s="31"/>
      <c r="C129" s="2"/>
      <c r="D129" s="2"/>
      <c r="E129" s="2"/>
      <c r="F129" s="2"/>
      <c r="G129" s="2"/>
      <c r="P129" s="204"/>
      <c r="Q129" s="203"/>
    </row>
    <row r="130" spans="1:17" x14ac:dyDescent="0.2">
      <c r="A130" s="2"/>
      <c r="B130" s="31"/>
      <c r="C130" s="2"/>
      <c r="D130" s="2"/>
      <c r="E130" s="2"/>
      <c r="F130" s="2"/>
      <c r="G130" s="2"/>
      <c r="P130" s="204"/>
      <c r="Q130" s="203"/>
    </row>
    <row r="131" spans="1:17" x14ac:dyDescent="0.2">
      <c r="A131" s="2"/>
      <c r="B131" s="31"/>
      <c r="C131" s="2"/>
      <c r="D131" s="2"/>
      <c r="E131" s="2"/>
      <c r="F131" s="2"/>
      <c r="G131" s="2"/>
      <c r="P131" s="204"/>
      <c r="Q131" s="203"/>
    </row>
    <row r="132" spans="1:17" x14ac:dyDescent="0.2">
      <c r="A132" s="2"/>
      <c r="B132" s="31"/>
      <c r="C132" s="2"/>
      <c r="D132" s="2"/>
      <c r="E132" s="2"/>
      <c r="F132" s="2"/>
      <c r="G132" s="2"/>
      <c r="P132" s="204"/>
      <c r="Q132" s="203"/>
    </row>
    <row r="133" spans="1:17" x14ac:dyDescent="0.2">
      <c r="A133" s="2"/>
      <c r="B133" s="31"/>
      <c r="C133" s="2"/>
      <c r="D133" s="2"/>
      <c r="E133" s="2"/>
      <c r="F133" s="2"/>
      <c r="G133" s="2"/>
      <c r="P133" s="204"/>
      <c r="Q133" s="203"/>
    </row>
    <row r="134" spans="1:17" x14ac:dyDescent="0.2">
      <c r="A134" s="2"/>
      <c r="B134" s="31"/>
      <c r="C134" s="2"/>
      <c r="D134" s="2"/>
      <c r="E134" s="2"/>
      <c r="F134" s="2"/>
      <c r="G134" s="2"/>
      <c r="P134" s="204"/>
      <c r="Q134" s="203"/>
    </row>
    <row r="135" spans="1:17" x14ac:dyDescent="0.2">
      <c r="A135" s="2"/>
      <c r="B135" s="31"/>
      <c r="C135" s="2"/>
      <c r="D135" s="2"/>
      <c r="E135" s="2"/>
      <c r="F135" s="2"/>
      <c r="G135" s="2"/>
      <c r="P135" s="204"/>
      <c r="Q135" s="203"/>
    </row>
    <row r="136" spans="1:17" x14ac:dyDescent="0.2">
      <c r="A136" s="2"/>
      <c r="B136" s="31"/>
      <c r="C136" s="2"/>
      <c r="D136" s="2"/>
      <c r="E136" s="2"/>
      <c r="F136" s="2"/>
      <c r="G136" s="2"/>
      <c r="P136" s="204"/>
      <c r="Q136" s="203"/>
    </row>
    <row r="137" spans="1:17" x14ac:dyDescent="0.2">
      <c r="A137" s="2"/>
      <c r="B137" s="31"/>
      <c r="C137" s="2"/>
      <c r="D137" s="2"/>
      <c r="E137" s="2"/>
      <c r="F137" s="2"/>
      <c r="G137" s="2"/>
      <c r="P137" s="204"/>
      <c r="Q137" s="203"/>
    </row>
    <row r="138" spans="1:17" x14ac:dyDescent="0.2">
      <c r="A138" s="2"/>
      <c r="B138" s="31"/>
      <c r="C138" s="2"/>
      <c r="D138" s="2"/>
      <c r="E138" s="2"/>
      <c r="F138" s="2"/>
      <c r="G138" s="2"/>
      <c r="P138" s="204"/>
      <c r="Q138" s="203"/>
    </row>
    <row r="139" spans="1:17" x14ac:dyDescent="0.2">
      <c r="A139" s="2"/>
      <c r="B139" s="31"/>
      <c r="C139" s="2"/>
      <c r="D139" s="2"/>
      <c r="E139" s="2"/>
      <c r="F139" s="2"/>
      <c r="G139" s="2"/>
      <c r="P139" s="204"/>
      <c r="Q139" s="203"/>
    </row>
    <row r="140" spans="1:17" x14ac:dyDescent="0.2">
      <c r="A140" s="2"/>
      <c r="B140" s="31"/>
      <c r="C140" s="2"/>
      <c r="D140" s="2"/>
      <c r="E140" s="2"/>
      <c r="F140" s="2"/>
      <c r="G140" s="2"/>
      <c r="P140" s="204"/>
      <c r="Q140" s="203"/>
    </row>
    <row r="141" spans="1:17" x14ac:dyDescent="0.2">
      <c r="A141" s="2"/>
      <c r="B141" s="31"/>
      <c r="C141" s="2"/>
      <c r="D141" s="2"/>
      <c r="E141" s="2"/>
      <c r="F141" s="2"/>
      <c r="G141" s="2"/>
      <c r="P141" s="204"/>
      <c r="Q141" s="203"/>
    </row>
    <row r="142" spans="1:17" x14ac:dyDescent="0.2">
      <c r="A142" s="2"/>
      <c r="B142" s="31"/>
      <c r="C142" s="2"/>
      <c r="D142" s="2"/>
      <c r="E142" s="2"/>
      <c r="F142" s="2"/>
      <c r="G142" s="2"/>
      <c r="P142" s="204"/>
      <c r="Q142" s="203"/>
    </row>
    <row r="143" spans="1:17" x14ac:dyDescent="0.2">
      <c r="A143" s="2"/>
      <c r="B143" s="31"/>
      <c r="C143" s="2"/>
      <c r="D143" s="2"/>
      <c r="E143" s="2"/>
      <c r="F143" s="2"/>
      <c r="G143" s="2"/>
      <c r="P143" s="204"/>
      <c r="Q143" s="203"/>
    </row>
    <row r="144" spans="1:17" x14ac:dyDescent="0.2">
      <c r="A144" s="2"/>
      <c r="B144" s="31"/>
      <c r="C144" s="2"/>
      <c r="D144" s="2"/>
      <c r="E144" s="2"/>
      <c r="F144" s="2"/>
      <c r="G144" s="2"/>
      <c r="P144" s="204"/>
      <c r="Q144" s="203"/>
    </row>
    <row r="145" spans="1:17" x14ac:dyDescent="0.2">
      <c r="A145" s="2"/>
      <c r="B145" s="31"/>
      <c r="C145" s="2"/>
      <c r="D145" s="2"/>
      <c r="E145" s="2"/>
      <c r="F145" s="2"/>
      <c r="G145" s="2"/>
      <c r="P145" s="204"/>
      <c r="Q145" s="203"/>
    </row>
    <row r="146" spans="1:17" x14ac:dyDescent="0.2">
      <c r="A146" s="2"/>
      <c r="B146" s="31"/>
      <c r="C146" s="2"/>
      <c r="D146" s="2"/>
      <c r="E146" s="2"/>
      <c r="F146" s="2"/>
      <c r="G146" s="2"/>
      <c r="P146" s="204"/>
      <c r="Q146" s="203"/>
    </row>
    <row r="147" spans="1:17" x14ac:dyDescent="0.2">
      <c r="A147" s="2"/>
      <c r="B147" s="31"/>
      <c r="C147" s="2"/>
      <c r="D147" s="2"/>
      <c r="E147" s="2"/>
      <c r="F147" s="2"/>
      <c r="G147" s="2"/>
      <c r="P147" s="204"/>
      <c r="Q147" s="203"/>
    </row>
    <row r="148" spans="1:17" x14ac:dyDescent="0.2">
      <c r="A148" s="2"/>
      <c r="B148" s="31"/>
      <c r="C148" s="2"/>
      <c r="D148" s="2"/>
      <c r="E148" s="2"/>
      <c r="F148" s="2"/>
      <c r="G148" s="2"/>
      <c r="P148" s="204"/>
      <c r="Q148" s="203"/>
    </row>
    <row r="149" spans="1:17" x14ac:dyDescent="0.2">
      <c r="A149" s="2"/>
      <c r="B149" s="31"/>
      <c r="C149" s="2"/>
      <c r="D149" s="2"/>
      <c r="E149" s="2"/>
      <c r="F149" s="2"/>
      <c r="G149" s="2"/>
      <c r="P149" s="204"/>
      <c r="Q149" s="203"/>
    </row>
    <row r="150" spans="1:17" x14ac:dyDescent="0.2">
      <c r="A150" s="2"/>
      <c r="B150" s="31"/>
      <c r="C150" s="2"/>
      <c r="D150" s="2"/>
      <c r="E150" s="2"/>
      <c r="F150" s="2"/>
      <c r="G150" s="2"/>
      <c r="P150" s="204"/>
      <c r="Q150" s="203"/>
    </row>
    <row r="151" spans="1:17" x14ac:dyDescent="0.2">
      <c r="A151" s="2"/>
      <c r="B151" s="31"/>
      <c r="C151" s="2"/>
      <c r="D151" s="2"/>
      <c r="E151" s="2"/>
      <c r="F151" s="2"/>
      <c r="G151" s="2"/>
      <c r="P151" s="204"/>
      <c r="Q151" s="203"/>
    </row>
    <row r="152" spans="1:17" x14ac:dyDescent="0.2">
      <c r="A152" s="2"/>
      <c r="B152" s="31"/>
      <c r="C152" s="2"/>
      <c r="D152" s="2"/>
      <c r="E152" s="2"/>
      <c r="F152" s="2"/>
      <c r="G152" s="2"/>
      <c r="P152" s="204"/>
      <c r="Q152" s="203"/>
    </row>
    <row r="153" spans="1:17" x14ac:dyDescent="0.2">
      <c r="A153" s="2"/>
      <c r="B153" s="31"/>
      <c r="C153" s="2"/>
      <c r="D153" s="2"/>
      <c r="E153" s="2"/>
      <c r="F153" s="2"/>
      <c r="G153" s="2"/>
      <c r="P153" s="204"/>
      <c r="Q153" s="203"/>
    </row>
    <row r="154" spans="1:17" x14ac:dyDescent="0.2">
      <c r="A154" s="2"/>
      <c r="B154" s="31"/>
      <c r="C154" s="2"/>
      <c r="D154" s="2"/>
      <c r="E154" s="2"/>
      <c r="F154" s="2"/>
      <c r="G154" s="2"/>
      <c r="P154" s="204"/>
      <c r="Q154" s="203"/>
    </row>
    <row r="155" spans="1:17" x14ac:dyDescent="0.2">
      <c r="A155" s="2"/>
      <c r="B155" s="31"/>
      <c r="C155" s="2"/>
      <c r="D155" s="2"/>
      <c r="E155" s="2"/>
      <c r="F155" s="2"/>
      <c r="G155" s="2"/>
      <c r="P155" s="204"/>
      <c r="Q155" s="203"/>
    </row>
    <row r="156" spans="1:17" x14ac:dyDescent="0.2">
      <c r="A156" s="2"/>
      <c r="B156" s="31"/>
      <c r="C156" s="2"/>
      <c r="D156" s="2"/>
      <c r="E156" s="2"/>
      <c r="F156" s="2"/>
      <c r="G156" s="2"/>
      <c r="P156" s="204"/>
      <c r="Q156" s="203"/>
    </row>
    <row r="157" spans="1:17" x14ac:dyDescent="0.2">
      <c r="A157" s="2"/>
      <c r="B157" s="31"/>
      <c r="C157" s="2"/>
      <c r="D157" s="2"/>
      <c r="E157" s="2"/>
      <c r="F157" s="2"/>
      <c r="G157" s="2"/>
      <c r="P157" s="204"/>
      <c r="Q157" s="203"/>
    </row>
    <row r="158" spans="1:17" x14ac:dyDescent="0.2">
      <c r="A158" s="2"/>
      <c r="B158" s="31"/>
      <c r="C158" s="2"/>
      <c r="D158" s="2"/>
      <c r="E158" s="2"/>
      <c r="F158" s="2"/>
      <c r="G158" s="2"/>
      <c r="P158" s="204"/>
      <c r="Q158" s="203"/>
    </row>
    <row r="159" spans="1:17" x14ac:dyDescent="0.2">
      <c r="A159" s="2"/>
      <c r="B159" s="31"/>
      <c r="C159" s="2"/>
      <c r="D159" s="2"/>
      <c r="E159" s="2"/>
      <c r="F159" s="2"/>
      <c r="G159" s="2"/>
    </row>
    <row r="160" spans="1:17" x14ac:dyDescent="0.2">
      <c r="A160" s="2"/>
      <c r="B160" s="31"/>
      <c r="C160" s="2"/>
      <c r="D160" s="2"/>
      <c r="E160" s="2"/>
      <c r="F160" s="2"/>
      <c r="G160" s="2"/>
    </row>
    <row r="161" spans="1:7" x14ac:dyDescent="0.2">
      <c r="A161" s="2"/>
      <c r="B161" s="31"/>
      <c r="C161" s="2"/>
      <c r="D161" s="2"/>
      <c r="E161" s="2"/>
      <c r="F161" s="2"/>
      <c r="G161" s="2"/>
    </row>
    <row r="162" spans="1:7" x14ac:dyDescent="0.2">
      <c r="A162" s="2"/>
      <c r="B162" s="31"/>
      <c r="C162" s="2"/>
      <c r="D162" s="2"/>
      <c r="E162" s="2"/>
      <c r="F162" s="2"/>
      <c r="G162" s="2"/>
    </row>
    <row r="163" spans="1:7" x14ac:dyDescent="0.2">
      <c r="A163" s="2"/>
      <c r="B163" s="31"/>
      <c r="C163" s="2"/>
      <c r="D163" s="2"/>
      <c r="E163" s="2"/>
      <c r="F163" s="2"/>
      <c r="G163" s="2"/>
    </row>
    <row r="164" spans="1:7" x14ac:dyDescent="0.2">
      <c r="A164" s="2"/>
      <c r="B164" s="31"/>
      <c r="C164" s="2"/>
      <c r="D164" s="2"/>
      <c r="E164" s="2"/>
      <c r="F164" s="2"/>
      <c r="G164" s="2"/>
    </row>
    <row r="165" spans="1:7" x14ac:dyDescent="0.2">
      <c r="A165" s="2"/>
      <c r="B165" s="31"/>
      <c r="C165" s="2"/>
      <c r="D165" s="2"/>
      <c r="E165" s="2"/>
      <c r="F165" s="2"/>
      <c r="G165" s="2"/>
    </row>
    <row r="166" spans="1:7" x14ac:dyDescent="0.2">
      <c r="A166" s="2"/>
      <c r="B166" s="31"/>
      <c r="C166" s="2"/>
      <c r="D166" s="2"/>
      <c r="E166" s="2"/>
      <c r="F166" s="2"/>
      <c r="G166" s="2"/>
    </row>
    <row r="167" spans="1:7" x14ac:dyDescent="0.2">
      <c r="A167" s="2"/>
      <c r="B167" s="31"/>
      <c r="C167" s="2"/>
      <c r="D167" s="2"/>
      <c r="E167" s="2"/>
      <c r="F167" s="2"/>
      <c r="G167" s="2"/>
    </row>
    <row r="168" spans="1:7" x14ac:dyDescent="0.2">
      <c r="A168" s="2"/>
      <c r="B168" s="31"/>
      <c r="C168" s="2"/>
      <c r="D168" s="2"/>
      <c r="E168" s="2"/>
      <c r="F168" s="2"/>
      <c r="G168" s="2"/>
    </row>
    <row r="169" spans="1:7" x14ac:dyDescent="0.2">
      <c r="A169" s="2"/>
      <c r="B169" s="31"/>
      <c r="C169" s="2"/>
      <c r="D169" s="2"/>
      <c r="E169" s="2"/>
      <c r="F169" s="2"/>
      <c r="G169" s="2"/>
    </row>
    <row r="170" spans="1:7" x14ac:dyDescent="0.2">
      <c r="A170" s="2"/>
      <c r="B170" s="31"/>
      <c r="C170" s="2"/>
      <c r="D170" s="2"/>
      <c r="E170" s="2"/>
      <c r="F170" s="2"/>
      <c r="G170" s="2"/>
    </row>
    <row r="171" spans="1:7" x14ac:dyDescent="0.2">
      <c r="A171" s="2"/>
      <c r="B171" s="31"/>
      <c r="C171" s="2"/>
      <c r="D171" s="2"/>
      <c r="E171" s="2"/>
      <c r="F171" s="2"/>
      <c r="G171" s="2"/>
    </row>
    <row r="172" spans="1:7" x14ac:dyDescent="0.2">
      <c r="A172" s="2"/>
      <c r="B172" s="31"/>
      <c r="C172" s="2"/>
      <c r="D172" s="2"/>
      <c r="E172" s="2"/>
      <c r="F172" s="2"/>
      <c r="G172" s="2"/>
    </row>
    <row r="173" spans="1:7" x14ac:dyDescent="0.2">
      <c r="A173" s="2"/>
      <c r="B173" s="31"/>
      <c r="C173" s="2"/>
      <c r="D173" s="2"/>
      <c r="E173" s="2"/>
      <c r="F173" s="2"/>
      <c r="G173" s="2"/>
    </row>
    <row r="174" spans="1:7" x14ac:dyDescent="0.2">
      <c r="A174" s="2"/>
      <c r="B174" s="31"/>
      <c r="C174" s="2"/>
      <c r="D174" s="2"/>
      <c r="E174" s="2"/>
      <c r="F174" s="2"/>
      <c r="G174" s="2"/>
    </row>
    <row r="175" spans="1:7" x14ac:dyDescent="0.2">
      <c r="A175" s="2"/>
      <c r="B175" s="31"/>
      <c r="C175" s="2"/>
      <c r="D175" s="2"/>
      <c r="E175" s="2"/>
      <c r="F175" s="2"/>
      <c r="G175" s="2"/>
    </row>
    <row r="176" spans="1:7" x14ac:dyDescent="0.2">
      <c r="A176" s="2"/>
      <c r="B176" s="31"/>
      <c r="C176" s="2"/>
      <c r="D176" s="2"/>
      <c r="E176" s="2"/>
      <c r="F176" s="2"/>
      <c r="G176" s="2"/>
    </row>
    <row r="177" spans="1:7" x14ac:dyDescent="0.2">
      <c r="A177" s="2"/>
      <c r="B177" s="31"/>
      <c r="C177" s="2"/>
      <c r="D177" s="2"/>
      <c r="E177" s="2"/>
      <c r="F177" s="2"/>
      <c r="G177" s="2"/>
    </row>
    <row r="178" spans="1:7" x14ac:dyDescent="0.2">
      <c r="A178" s="2"/>
      <c r="B178" s="31"/>
      <c r="C178" s="2"/>
      <c r="D178" s="2"/>
      <c r="E178" s="2"/>
      <c r="F178" s="2"/>
      <c r="G178" s="2"/>
    </row>
    <row r="179" spans="1:7" x14ac:dyDescent="0.2">
      <c r="A179" s="2"/>
      <c r="B179" s="31"/>
      <c r="C179" s="2"/>
      <c r="D179" s="2"/>
      <c r="E179" s="2"/>
      <c r="F179" s="2"/>
      <c r="G179" s="2"/>
    </row>
    <row r="180" spans="1:7" x14ac:dyDescent="0.2">
      <c r="A180" s="2"/>
      <c r="B180" s="31"/>
      <c r="C180" s="2"/>
      <c r="D180" s="2"/>
      <c r="E180" s="2"/>
      <c r="F180" s="2"/>
      <c r="G180" s="2"/>
    </row>
    <row r="181" spans="1:7" x14ac:dyDescent="0.2">
      <c r="A181" s="2"/>
      <c r="B181" s="31"/>
      <c r="C181" s="2"/>
      <c r="D181" s="2"/>
      <c r="E181" s="2"/>
      <c r="F181" s="2"/>
      <c r="G181" s="2"/>
    </row>
    <row r="182" spans="1:7" x14ac:dyDescent="0.2">
      <c r="A182" s="2"/>
      <c r="B182" s="31"/>
      <c r="C182" s="2"/>
      <c r="D182" s="2"/>
      <c r="E182" s="2"/>
      <c r="F182" s="2"/>
      <c r="G182" s="2"/>
    </row>
    <row r="183" spans="1:7" x14ac:dyDescent="0.2">
      <c r="A183" s="2"/>
      <c r="B183" s="31"/>
      <c r="C183" s="2"/>
      <c r="D183" s="2"/>
      <c r="E183" s="2"/>
      <c r="F183" s="2"/>
      <c r="G183" s="2"/>
    </row>
    <row r="184" spans="1:7" x14ac:dyDescent="0.2">
      <c r="A184" s="2"/>
      <c r="B184" s="31"/>
      <c r="C184" s="2"/>
      <c r="D184" s="2"/>
      <c r="E184" s="2"/>
      <c r="F184" s="2"/>
      <c r="G184" s="2"/>
    </row>
    <row r="185" spans="1:7" x14ac:dyDescent="0.2">
      <c r="A185" s="2"/>
      <c r="B185" s="31"/>
      <c r="C185" s="2"/>
      <c r="D185" s="2"/>
      <c r="E185" s="2"/>
      <c r="F185" s="2"/>
      <c r="G185" s="2"/>
    </row>
    <row r="186" spans="1:7" x14ac:dyDescent="0.2">
      <c r="A186" s="2"/>
      <c r="B186" s="31"/>
      <c r="C186" s="2"/>
      <c r="D186" s="2"/>
      <c r="E186" s="2"/>
      <c r="F186" s="2"/>
      <c r="G186" s="2"/>
    </row>
    <row r="187" spans="1:7" x14ac:dyDescent="0.2">
      <c r="A187" s="2"/>
      <c r="B187" s="31"/>
      <c r="C187" s="2"/>
      <c r="D187" s="2"/>
      <c r="E187" s="2"/>
      <c r="F187" s="2"/>
      <c r="G187" s="2"/>
    </row>
    <row r="188" spans="1:7" x14ac:dyDescent="0.2">
      <c r="A188" s="2"/>
      <c r="B188" s="31"/>
      <c r="C188" s="2"/>
      <c r="D188" s="2"/>
      <c r="E188" s="2"/>
      <c r="F188" s="2"/>
      <c r="G188" s="2"/>
    </row>
    <row r="189" spans="1:7" x14ac:dyDescent="0.2">
      <c r="A189" s="2"/>
      <c r="B189" s="31"/>
      <c r="C189" s="2"/>
      <c r="D189" s="2"/>
      <c r="E189" s="2"/>
      <c r="F189" s="2"/>
      <c r="G189" s="2"/>
    </row>
    <row r="190" spans="1:7" x14ac:dyDescent="0.2">
      <c r="A190" s="2"/>
      <c r="B190" s="31"/>
      <c r="C190" s="2"/>
      <c r="D190" s="2"/>
      <c r="E190" s="2"/>
      <c r="F190" s="2"/>
      <c r="G190" s="2"/>
    </row>
    <row r="191" spans="1:7" x14ac:dyDescent="0.2">
      <c r="A191" s="2"/>
      <c r="B191" s="31"/>
      <c r="C191" s="2"/>
      <c r="D191" s="2"/>
      <c r="E191" s="2"/>
      <c r="F191" s="2"/>
      <c r="G191" s="2"/>
    </row>
    <row r="192" spans="1:7" x14ac:dyDescent="0.2">
      <c r="A192" s="2"/>
      <c r="B192" s="31"/>
      <c r="C192" s="2"/>
      <c r="D192" s="2"/>
      <c r="E192" s="2"/>
      <c r="F192" s="2"/>
      <c r="G192" s="2"/>
    </row>
    <row r="193" spans="1:7" x14ac:dyDescent="0.2">
      <c r="A193" s="2"/>
      <c r="B193" s="31"/>
      <c r="C193" s="2"/>
      <c r="D193" s="2"/>
      <c r="E193" s="2"/>
      <c r="F193" s="2"/>
      <c r="G193" s="2"/>
    </row>
    <row r="194" spans="1:7" x14ac:dyDescent="0.2">
      <c r="A194" s="2"/>
      <c r="B194" s="31"/>
      <c r="C194" s="2"/>
      <c r="D194" s="2"/>
      <c r="E194" s="2"/>
      <c r="F194" s="2"/>
      <c r="G194" s="2"/>
    </row>
    <row r="195" spans="1:7" x14ac:dyDescent="0.2">
      <c r="A195" s="2"/>
      <c r="B195" s="31"/>
      <c r="C195" s="2"/>
      <c r="D195" s="2"/>
      <c r="E195" s="2"/>
      <c r="F195" s="2"/>
      <c r="G195" s="2"/>
    </row>
    <row r="196" spans="1:7" x14ac:dyDescent="0.2">
      <c r="A196" s="2"/>
      <c r="B196" s="31"/>
      <c r="C196" s="2"/>
      <c r="D196" s="2"/>
      <c r="E196" s="2"/>
      <c r="F196" s="2"/>
      <c r="G196" s="2"/>
    </row>
    <row r="197" spans="1:7" x14ac:dyDescent="0.2">
      <c r="A197" s="2"/>
      <c r="B197" s="31"/>
      <c r="C197" s="2"/>
      <c r="D197" s="2"/>
      <c r="E197" s="2"/>
      <c r="F197" s="2"/>
      <c r="G197" s="2"/>
    </row>
    <row r="198" spans="1:7" x14ac:dyDescent="0.2">
      <c r="A198" s="2"/>
      <c r="B198" s="31"/>
      <c r="C198" s="2"/>
      <c r="D198" s="2"/>
      <c r="E198" s="2"/>
      <c r="F198" s="2"/>
      <c r="G198" s="2"/>
    </row>
    <row r="199" spans="1:7" x14ac:dyDescent="0.2">
      <c r="A199" s="2"/>
      <c r="B199" s="31"/>
      <c r="C199" s="2"/>
      <c r="D199" s="2"/>
      <c r="E199" s="2"/>
      <c r="F199" s="2"/>
      <c r="G199" s="2"/>
    </row>
    <row r="200" spans="1:7" x14ac:dyDescent="0.2">
      <c r="A200" s="2"/>
      <c r="B200" s="31"/>
      <c r="C200" s="2"/>
      <c r="D200" s="2"/>
      <c r="E200" s="2"/>
      <c r="F200" s="2"/>
      <c r="G200" s="2"/>
    </row>
    <row r="201" spans="1:7" x14ac:dyDescent="0.2">
      <c r="A201" s="2"/>
      <c r="B201" s="31"/>
      <c r="C201" s="2"/>
      <c r="D201" s="2"/>
      <c r="E201" s="2"/>
      <c r="F201" s="2"/>
      <c r="G201" s="2"/>
    </row>
    <row r="202" spans="1:7" x14ac:dyDescent="0.2">
      <c r="A202" s="2"/>
      <c r="B202" s="31"/>
      <c r="C202" s="2"/>
      <c r="D202" s="2"/>
      <c r="E202" s="2"/>
      <c r="F202" s="2"/>
      <c r="G202" s="2"/>
    </row>
    <row r="203" spans="1:7" x14ac:dyDescent="0.2">
      <c r="A203" s="2"/>
      <c r="B203" s="31"/>
      <c r="C203" s="2"/>
      <c r="D203" s="2"/>
      <c r="E203" s="2"/>
      <c r="F203" s="2"/>
      <c r="G203" s="2"/>
    </row>
    <row r="204" spans="1:7" x14ac:dyDescent="0.2">
      <c r="A204" s="2"/>
      <c r="B204" s="31"/>
      <c r="C204" s="2"/>
      <c r="D204" s="2"/>
      <c r="E204" s="2"/>
      <c r="F204" s="2"/>
      <c r="G204" s="2"/>
    </row>
    <row r="205" spans="1:7" x14ac:dyDescent="0.2">
      <c r="A205" s="2"/>
      <c r="B205" s="31"/>
      <c r="C205" s="2"/>
      <c r="D205" s="2"/>
      <c r="E205" s="2"/>
      <c r="F205" s="2"/>
      <c r="G205" s="2"/>
    </row>
    <row r="206" spans="1:7" x14ac:dyDescent="0.2">
      <c r="A206" s="2"/>
      <c r="B206" s="31"/>
      <c r="C206" s="2"/>
      <c r="D206" s="2"/>
      <c r="E206" s="2"/>
      <c r="F206" s="2"/>
      <c r="G206" s="2"/>
    </row>
    <row r="207" spans="1:7" x14ac:dyDescent="0.2">
      <c r="A207" s="2"/>
      <c r="B207" s="31"/>
      <c r="C207" s="2"/>
      <c r="D207" s="2"/>
      <c r="E207" s="2"/>
      <c r="F207" s="2"/>
      <c r="G207" s="2"/>
    </row>
    <row r="208" spans="1:7" x14ac:dyDescent="0.2">
      <c r="A208" s="2"/>
      <c r="B208" s="31"/>
      <c r="C208" s="2"/>
      <c r="D208" s="2"/>
      <c r="E208" s="2"/>
      <c r="F208" s="2"/>
      <c r="G208" s="2"/>
    </row>
    <row r="209" spans="1:7" x14ac:dyDescent="0.2">
      <c r="A209" s="2"/>
      <c r="B209" s="31"/>
      <c r="C209" s="2"/>
      <c r="D209" s="2"/>
      <c r="E209" s="2"/>
      <c r="F209" s="2"/>
      <c r="G209" s="2"/>
    </row>
    <row r="210" spans="1:7" x14ac:dyDescent="0.2">
      <c r="A210" s="2"/>
      <c r="B210" s="31"/>
      <c r="C210" s="2"/>
      <c r="D210" s="2"/>
      <c r="E210" s="2"/>
      <c r="F210" s="2"/>
      <c r="G210" s="2"/>
    </row>
    <row r="211" spans="1:7" x14ac:dyDescent="0.2">
      <c r="A211" s="2"/>
      <c r="B211" s="31"/>
      <c r="C211" s="2"/>
      <c r="D211" s="2"/>
      <c r="E211" s="2"/>
      <c r="F211" s="2"/>
      <c r="G211" s="2"/>
    </row>
  </sheetData>
  <sheetProtection algorithmName="SHA-512" hashValue="/mUaG2kF/23jz0S9/yElo02qJS9eHAwfrdXlGoTd3dGa/FHloGd4gA4TpU7EfLqwQLA7jaqxW1CyhQfuN/lYtQ==" saltValue="Gabr34U2SjFQFzGwxAcFhA==" spinCount="100000" sheet="1" autoFilter="0"/>
  <protectedRanges>
    <protectedRange sqref="E47:E48 D19:E19 D16:D18 D9:G9 E11 D11:D12 D53:D68 D10:E10 D29:D37 D13:E14 D20:D26 D86:G86 F10:G75 D39:E44 D45:D51 D77:D85 E76:G85 D69:E75" name="Rango1"/>
    <protectedRange sqref="D38:E38 D15:E15 E16:E18 E12 D28:E28 E53:E68 E45:E46 E29:E37 E20:E26 E49:E51" name="Rango1_2"/>
    <protectedRange sqref="D27" name="Rango1_3"/>
    <protectedRange sqref="E27" name="Rango1_2_2"/>
    <protectedRange sqref="J3" name="Rango1_1"/>
  </protectedRanges>
  <mergeCells count="16">
    <mergeCell ref="A1:I1"/>
    <mergeCell ref="A3:I3"/>
    <mergeCell ref="A5:A7"/>
    <mergeCell ref="B5:B7"/>
    <mergeCell ref="D5:D7"/>
    <mergeCell ref="E5:E7"/>
    <mergeCell ref="F5:G6"/>
    <mergeCell ref="H5:I6"/>
    <mergeCell ref="A92:I92"/>
    <mergeCell ref="H94:I94"/>
    <mergeCell ref="H95:I95"/>
    <mergeCell ref="A87:F87"/>
    <mergeCell ref="A88:I88"/>
    <mergeCell ref="A89:I89"/>
    <mergeCell ref="D94:F94"/>
    <mergeCell ref="D95:F95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R139"/>
  <sheetViews>
    <sheetView view="pageBreakPreview" topLeftCell="A95" zoomScaleNormal="80" zoomScaleSheetLayoutView="100" workbookViewId="0">
      <selection activeCell="A122" sqref="A122:I122"/>
    </sheetView>
  </sheetViews>
  <sheetFormatPr baseColWidth="10" defaultColWidth="11.42578125" defaultRowHeight="15.75" x14ac:dyDescent="0.25"/>
  <cols>
    <col min="1" max="1" width="6.1406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8" style="14" bestFit="1" customWidth="1"/>
    <col min="8" max="8" width="22.140625" style="14" customWidth="1"/>
    <col min="9" max="9" width="22.28515625" style="14" customWidth="1"/>
    <col min="10" max="11" width="21.85546875" style="14" customWidth="1"/>
    <col min="12" max="12" width="19.42578125" style="14" customWidth="1"/>
    <col min="13" max="13" width="16.42578125" style="14" customWidth="1"/>
    <col min="14" max="14" width="13.7109375" style="14" customWidth="1"/>
    <col min="15" max="15" width="15.28515625" style="14" customWidth="1"/>
    <col min="16" max="16" width="20.28515625" style="14" customWidth="1"/>
    <col min="17" max="17" width="14.5703125" style="14" customWidth="1"/>
    <col min="18" max="18" width="16.85546875" style="14" customWidth="1"/>
    <col min="19" max="246" width="11.5703125" style="14"/>
    <col min="247" max="248" width="5.7109375" style="14" customWidth="1"/>
    <col min="249" max="249" width="118.140625" style="14" customWidth="1"/>
    <col min="250" max="251" width="6.7109375" style="14" customWidth="1"/>
    <col min="252" max="255" width="15.7109375" style="14" customWidth="1"/>
    <col min="256" max="502" width="11.5703125" style="14"/>
    <col min="503" max="504" width="5.7109375" style="14" customWidth="1"/>
    <col min="505" max="505" width="118.140625" style="14" customWidth="1"/>
    <col min="506" max="507" width="6.7109375" style="14" customWidth="1"/>
    <col min="508" max="511" width="15.7109375" style="14" customWidth="1"/>
    <col min="512" max="758" width="11.5703125" style="14"/>
    <col min="759" max="760" width="5.7109375" style="14" customWidth="1"/>
    <col min="761" max="761" width="118.140625" style="14" customWidth="1"/>
    <col min="762" max="763" width="6.7109375" style="14" customWidth="1"/>
    <col min="764" max="767" width="15.7109375" style="14" customWidth="1"/>
    <col min="768" max="1014" width="11.5703125" style="14"/>
    <col min="1015" max="1016" width="5.7109375" style="14" customWidth="1"/>
    <col min="1017" max="1017" width="118.140625" style="14" customWidth="1"/>
    <col min="1018" max="1019" width="6.7109375" style="14" customWidth="1"/>
    <col min="1020" max="1023" width="15.7109375" style="14" customWidth="1"/>
    <col min="1024" max="1270" width="11.5703125" style="14"/>
    <col min="1271" max="1272" width="5.7109375" style="14" customWidth="1"/>
    <col min="1273" max="1273" width="118.140625" style="14" customWidth="1"/>
    <col min="1274" max="1275" width="6.7109375" style="14" customWidth="1"/>
    <col min="1276" max="1279" width="15.7109375" style="14" customWidth="1"/>
    <col min="1280" max="1526" width="11.5703125" style="14"/>
    <col min="1527" max="1528" width="5.7109375" style="14" customWidth="1"/>
    <col min="1529" max="1529" width="118.140625" style="14" customWidth="1"/>
    <col min="1530" max="1531" width="6.7109375" style="14" customWidth="1"/>
    <col min="1532" max="1535" width="15.7109375" style="14" customWidth="1"/>
    <col min="1536" max="1782" width="11.5703125" style="14"/>
    <col min="1783" max="1784" width="5.7109375" style="14" customWidth="1"/>
    <col min="1785" max="1785" width="118.140625" style="14" customWidth="1"/>
    <col min="1786" max="1787" width="6.7109375" style="14" customWidth="1"/>
    <col min="1788" max="1791" width="15.7109375" style="14" customWidth="1"/>
    <col min="1792" max="2038" width="11.5703125" style="14"/>
    <col min="2039" max="2040" width="5.7109375" style="14" customWidth="1"/>
    <col min="2041" max="2041" width="118.140625" style="14" customWidth="1"/>
    <col min="2042" max="2043" width="6.7109375" style="14" customWidth="1"/>
    <col min="2044" max="2047" width="15.7109375" style="14" customWidth="1"/>
    <col min="2048" max="2294" width="11.5703125" style="14"/>
    <col min="2295" max="2296" width="5.7109375" style="14" customWidth="1"/>
    <col min="2297" max="2297" width="118.140625" style="14" customWidth="1"/>
    <col min="2298" max="2299" width="6.7109375" style="14" customWidth="1"/>
    <col min="2300" max="2303" width="15.7109375" style="14" customWidth="1"/>
    <col min="2304" max="2550" width="11.5703125" style="14"/>
    <col min="2551" max="2552" width="5.7109375" style="14" customWidth="1"/>
    <col min="2553" max="2553" width="118.140625" style="14" customWidth="1"/>
    <col min="2554" max="2555" width="6.7109375" style="14" customWidth="1"/>
    <col min="2556" max="2559" width="15.7109375" style="14" customWidth="1"/>
    <col min="2560" max="2806" width="11.5703125" style="14"/>
    <col min="2807" max="2808" width="5.7109375" style="14" customWidth="1"/>
    <col min="2809" max="2809" width="118.140625" style="14" customWidth="1"/>
    <col min="2810" max="2811" width="6.7109375" style="14" customWidth="1"/>
    <col min="2812" max="2815" width="15.7109375" style="14" customWidth="1"/>
    <col min="2816" max="3062" width="11.5703125" style="14"/>
    <col min="3063" max="3064" width="5.7109375" style="14" customWidth="1"/>
    <col min="3065" max="3065" width="118.140625" style="14" customWidth="1"/>
    <col min="3066" max="3067" width="6.7109375" style="14" customWidth="1"/>
    <col min="3068" max="3071" width="15.7109375" style="14" customWidth="1"/>
    <col min="3072" max="3318" width="11.5703125" style="14"/>
    <col min="3319" max="3320" width="5.7109375" style="14" customWidth="1"/>
    <col min="3321" max="3321" width="118.140625" style="14" customWidth="1"/>
    <col min="3322" max="3323" width="6.7109375" style="14" customWidth="1"/>
    <col min="3324" max="3327" width="15.7109375" style="14" customWidth="1"/>
    <col min="3328" max="3574" width="11.5703125" style="14"/>
    <col min="3575" max="3576" width="5.7109375" style="14" customWidth="1"/>
    <col min="3577" max="3577" width="118.140625" style="14" customWidth="1"/>
    <col min="3578" max="3579" width="6.7109375" style="14" customWidth="1"/>
    <col min="3580" max="3583" width="15.7109375" style="14" customWidth="1"/>
    <col min="3584" max="3830" width="11.5703125" style="14"/>
    <col min="3831" max="3832" width="5.7109375" style="14" customWidth="1"/>
    <col min="3833" max="3833" width="118.140625" style="14" customWidth="1"/>
    <col min="3834" max="3835" width="6.7109375" style="14" customWidth="1"/>
    <col min="3836" max="3839" width="15.7109375" style="14" customWidth="1"/>
    <col min="3840" max="4086" width="11.5703125" style="14"/>
    <col min="4087" max="4088" width="5.7109375" style="14" customWidth="1"/>
    <col min="4089" max="4089" width="118.140625" style="14" customWidth="1"/>
    <col min="4090" max="4091" width="6.7109375" style="14" customWidth="1"/>
    <col min="4092" max="4095" width="15.7109375" style="14" customWidth="1"/>
    <col min="4096" max="4342" width="11.5703125" style="14"/>
    <col min="4343" max="4344" width="5.7109375" style="14" customWidth="1"/>
    <col min="4345" max="4345" width="118.140625" style="14" customWidth="1"/>
    <col min="4346" max="4347" width="6.7109375" style="14" customWidth="1"/>
    <col min="4348" max="4351" width="15.7109375" style="14" customWidth="1"/>
    <col min="4352" max="4598" width="11.5703125" style="14"/>
    <col min="4599" max="4600" width="5.7109375" style="14" customWidth="1"/>
    <col min="4601" max="4601" width="118.140625" style="14" customWidth="1"/>
    <col min="4602" max="4603" width="6.7109375" style="14" customWidth="1"/>
    <col min="4604" max="4607" width="15.7109375" style="14" customWidth="1"/>
    <col min="4608" max="4854" width="11.5703125" style="14"/>
    <col min="4855" max="4856" width="5.7109375" style="14" customWidth="1"/>
    <col min="4857" max="4857" width="118.140625" style="14" customWidth="1"/>
    <col min="4858" max="4859" width="6.7109375" style="14" customWidth="1"/>
    <col min="4860" max="4863" width="15.7109375" style="14" customWidth="1"/>
    <col min="4864" max="5110" width="11.5703125" style="14"/>
    <col min="5111" max="5112" width="5.7109375" style="14" customWidth="1"/>
    <col min="5113" max="5113" width="118.140625" style="14" customWidth="1"/>
    <col min="5114" max="5115" width="6.7109375" style="14" customWidth="1"/>
    <col min="5116" max="5119" width="15.7109375" style="14" customWidth="1"/>
    <col min="5120" max="5366" width="11.5703125" style="14"/>
    <col min="5367" max="5368" width="5.7109375" style="14" customWidth="1"/>
    <col min="5369" max="5369" width="118.140625" style="14" customWidth="1"/>
    <col min="5370" max="5371" width="6.7109375" style="14" customWidth="1"/>
    <col min="5372" max="5375" width="15.7109375" style="14" customWidth="1"/>
    <col min="5376" max="5622" width="11.5703125" style="14"/>
    <col min="5623" max="5624" width="5.7109375" style="14" customWidth="1"/>
    <col min="5625" max="5625" width="118.140625" style="14" customWidth="1"/>
    <col min="5626" max="5627" width="6.7109375" style="14" customWidth="1"/>
    <col min="5628" max="5631" width="15.7109375" style="14" customWidth="1"/>
    <col min="5632" max="5878" width="11.5703125" style="14"/>
    <col min="5879" max="5880" width="5.7109375" style="14" customWidth="1"/>
    <col min="5881" max="5881" width="118.140625" style="14" customWidth="1"/>
    <col min="5882" max="5883" width="6.7109375" style="14" customWidth="1"/>
    <col min="5884" max="5887" width="15.7109375" style="14" customWidth="1"/>
    <col min="5888" max="6134" width="11.5703125" style="14"/>
    <col min="6135" max="6136" width="5.7109375" style="14" customWidth="1"/>
    <col min="6137" max="6137" width="118.140625" style="14" customWidth="1"/>
    <col min="6138" max="6139" width="6.7109375" style="14" customWidth="1"/>
    <col min="6140" max="6143" width="15.7109375" style="14" customWidth="1"/>
    <col min="6144" max="6390" width="11.5703125" style="14"/>
    <col min="6391" max="6392" width="5.7109375" style="14" customWidth="1"/>
    <col min="6393" max="6393" width="118.140625" style="14" customWidth="1"/>
    <col min="6394" max="6395" width="6.7109375" style="14" customWidth="1"/>
    <col min="6396" max="6399" width="15.7109375" style="14" customWidth="1"/>
    <col min="6400" max="6646" width="11.5703125" style="14"/>
    <col min="6647" max="6648" width="5.7109375" style="14" customWidth="1"/>
    <col min="6649" max="6649" width="118.140625" style="14" customWidth="1"/>
    <col min="6650" max="6651" width="6.7109375" style="14" customWidth="1"/>
    <col min="6652" max="6655" width="15.7109375" style="14" customWidth="1"/>
    <col min="6656" max="6902" width="11.5703125" style="14"/>
    <col min="6903" max="6904" width="5.7109375" style="14" customWidth="1"/>
    <col min="6905" max="6905" width="118.140625" style="14" customWidth="1"/>
    <col min="6906" max="6907" width="6.7109375" style="14" customWidth="1"/>
    <col min="6908" max="6911" width="15.7109375" style="14" customWidth="1"/>
    <col min="6912" max="7158" width="11.5703125" style="14"/>
    <col min="7159" max="7160" width="5.7109375" style="14" customWidth="1"/>
    <col min="7161" max="7161" width="118.140625" style="14" customWidth="1"/>
    <col min="7162" max="7163" width="6.7109375" style="14" customWidth="1"/>
    <col min="7164" max="7167" width="15.7109375" style="14" customWidth="1"/>
    <col min="7168" max="7414" width="11.5703125" style="14"/>
    <col min="7415" max="7416" width="5.7109375" style="14" customWidth="1"/>
    <col min="7417" max="7417" width="118.140625" style="14" customWidth="1"/>
    <col min="7418" max="7419" width="6.7109375" style="14" customWidth="1"/>
    <col min="7420" max="7423" width="15.7109375" style="14" customWidth="1"/>
    <col min="7424" max="7670" width="11.5703125" style="14"/>
    <col min="7671" max="7672" width="5.7109375" style="14" customWidth="1"/>
    <col min="7673" max="7673" width="118.140625" style="14" customWidth="1"/>
    <col min="7674" max="7675" width="6.7109375" style="14" customWidth="1"/>
    <col min="7676" max="7679" width="15.7109375" style="14" customWidth="1"/>
    <col min="7680" max="7926" width="11.5703125" style="14"/>
    <col min="7927" max="7928" width="5.7109375" style="14" customWidth="1"/>
    <col min="7929" max="7929" width="118.140625" style="14" customWidth="1"/>
    <col min="7930" max="7931" width="6.7109375" style="14" customWidth="1"/>
    <col min="7932" max="7935" width="15.7109375" style="14" customWidth="1"/>
    <col min="7936" max="8182" width="11.5703125" style="14"/>
    <col min="8183" max="8184" width="5.7109375" style="14" customWidth="1"/>
    <col min="8185" max="8185" width="118.140625" style="14" customWidth="1"/>
    <col min="8186" max="8187" width="6.7109375" style="14" customWidth="1"/>
    <col min="8188" max="8191" width="15.7109375" style="14" customWidth="1"/>
    <col min="8192" max="8438" width="11.5703125" style="14"/>
    <col min="8439" max="8440" width="5.7109375" style="14" customWidth="1"/>
    <col min="8441" max="8441" width="118.140625" style="14" customWidth="1"/>
    <col min="8442" max="8443" width="6.7109375" style="14" customWidth="1"/>
    <col min="8444" max="8447" width="15.7109375" style="14" customWidth="1"/>
    <col min="8448" max="8694" width="11.5703125" style="14"/>
    <col min="8695" max="8696" width="5.7109375" style="14" customWidth="1"/>
    <col min="8697" max="8697" width="118.140625" style="14" customWidth="1"/>
    <col min="8698" max="8699" width="6.7109375" style="14" customWidth="1"/>
    <col min="8700" max="8703" width="15.7109375" style="14" customWidth="1"/>
    <col min="8704" max="8950" width="11.5703125" style="14"/>
    <col min="8951" max="8952" width="5.7109375" style="14" customWidth="1"/>
    <col min="8953" max="8953" width="118.140625" style="14" customWidth="1"/>
    <col min="8954" max="8955" width="6.7109375" style="14" customWidth="1"/>
    <col min="8956" max="8959" width="15.7109375" style="14" customWidth="1"/>
    <col min="8960" max="9206" width="11.5703125" style="14"/>
    <col min="9207" max="9208" width="5.7109375" style="14" customWidth="1"/>
    <col min="9209" max="9209" width="118.140625" style="14" customWidth="1"/>
    <col min="9210" max="9211" width="6.7109375" style="14" customWidth="1"/>
    <col min="9212" max="9215" width="15.7109375" style="14" customWidth="1"/>
    <col min="9216" max="9462" width="11.5703125" style="14"/>
    <col min="9463" max="9464" width="5.7109375" style="14" customWidth="1"/>
    <col min="9465" max="9465" width="118.140625" style="14" customWidth="1"/>
    <col min="9466" max="9467" width="6.7109375" style="14" customWidth="1"/>
    <col min="9468" max="9471" width="15.7109375" style="14" customWidth="1"/>
    <col min="9472" max="9718" width="11.5703125" style="14"/>
    <col min="9719" max="9720" width="5.7109375" style="14" customWidth="1"/>
    <col min="9721" max="9721" width="118.140625" style="14" customWidth="1"/>
    <col min="9722" max="9723" width="6.7109375" style="14" customWidth="1"/>
    <col min="9724" max="9727" width="15.7109375" style="14" customWidth="1"/>
    <col min="9728" max="9974" width="11.5703125" style="14"/>
    <col min="9975" max="9976" width="5.7109375" style="14" customWidth="1"/>
    <col min="9977" max="9977" width="118.140625" style="14" customWidth="1"/>
    <col min="9978" max="9979" width="6.7109375" style="14" customWidth="1"/>
    <col min="9980" max="9983" width="15.7109375" style="14" customWidth="1"/>
    <col min="9984" max="10230" width="11.5703125" style="14"/>
    <col min="10231" max="10232" width="5.7109375" style="14" customWidth="1"/>
    <col min="10233" max="10233" width="118.140625" style="14" customWidth="1"/>
    <col min="10234" max="10235" width="6.7109375" style="14" customWidth="1"/>
    <col min="10236" max="10239" width="15.7109375" style="14" customWidth="1"/>
    <col min="10240" max="10486" width="11.5703125" style="14"/>
    <col min="10487" max="10488" width="5.7109375" style="14" customWidth="1"/>
    <col min="10489" max="10489" width="118.140625" style="14" customWidth="1"/>
    <col min="10490" max="10491" width="6.7109375" style="14" customWidth="1"/>
    <col min="10492" max="10495" width="15.7109375" style="14" customWidth="1"/>
    <col min="10496" max="10742" width="11.5703125" style="14"/>
    <col min="10743" max="10744" width="5.7109375" style="14" customWidth="1"/>
    <col min="10745" max="10745" width="118.140625" style="14" customWidth="1"/>
    <col min="10746" max="10747" width="6.7109375" style="14" customWidth="1"/>
    <col min="10748" max="10751" width="15.7109375" style="14" customWidth="1"/>
    <col min="10752" max="10998" width="11.5703125" style="14"/>
    <col min="10999" max="11000" width="5.7109375" style="14" customWidth="1"/>
    <col min="11001" max="11001" width="118.140625" style="14" customWidth="1"/>
    <col min="11002" max="11003" width="6.7109375" style="14" customWidth="1"/>
    <col min="11004" max="11007" width="15.7109375" style="14" customWidth="1"/>
    <col min="11008" max="11254" width="11.5703125" style="14"/>
    <col min="11255" max="11256" width="5.7109375" style="14" customWidth="1"/>
    <col min="11257" max="11257" width="118.140625" style="14" customWidth="1"/>
    <col min="11258" max="11259" width="6.7109375" style="14" customWidth="1"/>
    <col min="11260" max="11263" width="15.7109375" style="14" customWidth="1"/>
    <col min="11264" max="11510" width="11.5703125" style="14"/>
    <col min="11511" max="11512" width="5.7109375" style="14" customWidth="1"/>
    <col min="11513" max="11513" width="118.140625" style="14" customWidth="1"/>
    <col min="11514" max="11515" width="6.7109375" style="14" customWidth="1"/>
    <col min="11516" max="11519" width="15.7109375" style="14" customWidth="1"/>
    <col min="11520" max="11766" width="11.5703125" style="14"/>
    <col min="11767" max="11768" width="5.7109375" style="14" customWidth="1"/>
    <col min="11769" max="11769" width="118.140625" style="14" customWidth="1"/>
    <col min="11770" max="11771" width="6.7109375" style="14" customWidth="1"/>
    <col min="11772" max="11775" width="15.7109375" style="14" customWidth="1"/>
    <col min="11776" max="12022" width="11.5703125" style="14"/>
    <col min="12023" max="12024" width="5.7109375" style="14" customWidth="1"/>
    <col min="12025" max="12025" width="118.140625" style="14" customWidth="1"/>
    <col min="12026" max="12027" width="6.7109375" style="14" customWidth="1"/>
    <col min="12028" max="12031" width="15.7109375" style="14" customWidth="1"/>
    <col min="12032" max="12278" width="11.5703125" style="14"/>
    <col min="12279" max="12280" width="5.7109375" style="14" customWidth="1"/>
    <col min="12281" max="12281" width="118.140625" style="14" customWidth="1"/>
    <col min="12282" max="12283" width="6.7109375" style="14" customWidth="1"/>
    <col min="12284" max="12287" width="15.7109375" style="14" customWidth="1"/>
    <col min="12288" max="12534" width="11.5703125" style="14"/>
    <col min="12535" max="12536" width="5.7109375" style="14" customWidth="1"/>
    <col min="12537" max="12537" width="118.140625" style="14" customWidth="1"/>
    <col min="12538" max="12539" width="6.7109375" style="14" customWidth="1"/>
    <col min="12540" max="12543" width="15.7109375" style="14" customWidth="1"/>
    <col min="12544" max="12790" width="11.5703125" style="14"/>
    <col min="12791" max="12792" width="5.7109375" style="14" customWidth="1"/>
    <col min="12793" max="12793" width="118.140625" style="14" customWidth="1"/>
    <col min="12794" max="12795" width="6.7109375" style="14" customWidth="1"/>
    <col min="12796" max="12799" width="15.7109375" style="14" customWidth="1"/>
    <col min="12800" max="13046" width="11.5703125" style="14"/>
    <col min="13047" max="13048" width="5.7109375" style="14" customWidth="1"/>
    <col min="13049" max="13049" width="118.140625" style="14" customWidth="1"/>
    <col min="13050" max="13051" width="6.7109375" style="14" customWidth="1"/>
    <col min="13052" max="13055" width="15.7109375" style="14" customWidth="1"/>
    <col min="13056" max="13302" width="11.5703125" style="14"/>
    <col min="13303" max="13304" width="5.7109375" style="14" customWidth="1"/>
    <col min="13305" max="13305" width="118.140625" style="14" customWidth="1"/>
    <col min="13306" max="13307" width="6.7109375" style="14" customWidth="1"/>
    <col min="13308" max="13311" width="15.7109375" style="14" customWidth="1"/>
    <col min="13312" max="13558" width="11.5703125" style="14"/>
    <col min="13559" max="13560" width="5.7109375" style="14" customWidth="1"/>
    <col min="13561" max="13561" width="118.140625" style="14" customWidth="1"/>
    <col min="13562" max="13563" width="6.7109375" style="14" customWidth="1"/>
    <col min="13564" max="13567" width="15.7109375" style="14" customWidth="1"/>
    <col min="13568" max="13814" width="11.5703125" style="14"/>
    <col min="13815" max="13816" width="5.7109375" style="14" customWidth="1"/>
    <col min="13817" max="13817" width="118.140625" style="14" customWidth="1"/>
    <col min="13818" max="13819" width="6.7109375" style="14" customWidth="1"/>
    <col min="13820" max="13823" width="15.7109375" style="14" customWidth="1"/>
    <col min="13824" max="14070" width="11.5703125" style="14"/>
    <col min="14071" max="14072" width="5.7109375" style="14" customWidth="1"/>
    <col min="14073" max="14073" width="118.140625" style="14" customWidth="1"/>
    <col min="14074" max="14075" width="6.7109375" style="14" customWidth="1"/>
    <col min="14076" max="14079" width="15.7109375" style="14" customWidth="1"/>
    <col min="14080" max="14326" width="11.5703125" style="14"/>
    <col min="14327" max="14328" width="5.7109375" style="14" customWidth="1"/>
    <col min="14329" max="14329" width="118.140625" style="14" customWidth="1"/>
    <col min="14330" max="14331" width="6.7109375" style="14" customWidth="1"/>
    <col min="14332" max="14335" width="15.7109375" style="14" customWidth="1"/>
    <col min="14336" max="14582" width="11.5703125" style="14"/>
    <col min="14583" max="14584" width="5.7109375" style="14" customWidth="1"/>
    <col min="14585" max="14585" width="118.140625" style="14" customWidth="1"/>
    <col min="14586" max="14587" width="6.7109375" style="14" customWidth="1"/>
    <col min="14588" max="14591" width="15.7109375" style="14" customWidth="1"/>
    <col min="14592" max="14838" width="11.5703125" style="14"/>
    <col min="14839" max="14840" width="5.7109375" style="14" customWidth="1"/>
    <col min="14841" max="14841" width="118.140625" style="14" customWidth="1"/>
    <col min="14842" max="14843" width="6.7109375" style="14" customWidth="1"/>
    <col min="14844" max="14847" width="15.7109375" style="14" customWidth="1"/>
    <col min="14848" max="15094" width="11.5703125" style="14"/>
    <col min="15095" max="15096" width="5.7109375" style="14" customWidth="1"/>
    <col min="15097" max="15097" width="118.140625" style="14" customWidth="1"/>
    <col min="15098" max="15099" width="6.7109375" style="14" customWidth="1"/>
    <col min="15100" max="15103" width="15.7109375" style="14" customWidth="1"/>
    <col min="15104" max="15350" width="11.5703125" style="14"/>
    <col min="15351" max="15352" width="5.7109375" style="14" customWidth="1"/>
    <col min="15353" max="15353" width="118.140625" style="14" customWidth="1"/>
    <col min="15354" max="15355" width="6.7109375" style="14" customWidth="1"/>
    <col min="15356" max="15359" width="15.7109375" style="14" customWidth="1"/>
    <col min="15360" max="15606" width="11.5703125" style="14"/>
    <col min="15607" max="15608" width="5.7109375" style="14" customWidth="1"/>
    <col min="15609" max="15609" width="118.140625" style="14" customWidth="1"/>
    <col min="15610" max="15611" width="6.7109375" style="14" customWidth="1"/>
    <col min="15612" max="15615" width="15.7109375" style="14" customWidth="1"/>
    <col min="15616" max="15862" width="11.5703125" style="14"/>
    <col min="15863" max="15864" width="5.7109375" style="14" customWidth="1"/>
    <col min="15865" max="15865" width="118.140625" style="14" customWidth="1"/>
    <col min="15866" max="15867" width="6.7109375" style="14" customWidth="1"/>
    <col min="15868" max="15871" width="15.7109375" style="14" customWidth="1"/>
    <col min="15872" max="16118" width="11.5703125" style="14"/>
    <col min="16119" max="16120" width="5.7109375" style="14" customWidth="1"/>
    <col min="16121" max="16121" width="118.140625" style="14" customWidth="1"/>
    <col min="16122" max="16123" width="6.7109375" style="14" customWidth="1"/>
    <col min="16124" max="16127" width="15.7109375" style="14" customWidth="1"/>
    <col min="16128" max="16382" width="11.5703125" style="14"/>
    <col min="16383" max="16384" width="11.5703125" style="14" customWidth="1"/>
  </cols>
  <sheetData>
    <row r="1" spans="1:18" ht="104.25" customHeight="1" thickBot="1" x14ac:dyDescent="0.3">
      <c r="A1" s="63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33"/>
      <c r="C1" s="633"/>
      <c r="D1" s="633"/>
      <c r="E1" s="633"/>
      <c r="F1" s="633"/>
      <c r="G1" s="633"/>
      <c r="H1" s="633"/>
      <c r="I1" s="634"/>
    </row>
    <row r="2" spans="1:18" ht="5.0999999999999996" customHeight="1" thickBot="1" x14ac:dyDescent="0.3"/>
    <row r="3" spans="1:18" ht="22.9" customHeight="1" thickBot="1" x14ac:dyDescent="0.3">
      <c r="A3" s="635" t="str">
        <f>+INDICE!C10</f>
        <v>C.1.3 Provisiones Complementarias y Obras Electromecánicas ET Mendoza Norte 220/132 kV</v>
      </c>
      <c r="B3" s="636"/>
      <c r="C3" s="636"/>
      <c r="D3" s="636"/>
      <c r="E3" s="636"/>
      <c r="F3" s="636"/>
      <c r="G3" s="636"/>
      <c r="H3" s="636"/>
      <c r="I3" s="636"/>
    </row>
    <row r="4" spans="1:18" ht="10.15" customHeight="1" thickBot="1" x14ac:dyDescent="0.3"/>
    <row r="5" spans="1:18" ht="15" customHeight="1" x14ac:dyDescent="0.25">
      <c r="A5" s="637" t="s">
        <v>29</v>
      </c>
      <c r="B5" s="640" t="s">
        <v>30</v>
      </c>
      <c r="C5" s="23"/>
      <c r="D5" s="643" t="s">
        <v>31</v>
      </c>
      <c r="E5" s="643" t="s">
        <v>32</v>
      </c>
      <c r="F5" s="646" t="s">
        <v>33</v>
      </c>
      <c r="G5" s="647"/>
      <c r="H5" s="646" t="s">
        <v>34</v>
      </c>
      <c r="I5" s="649"/>
    </row>
    <row r="6" spans="1:18" ht="18" customHeight="1" x14ac:dyDescent="0.25">
      <c r="A6" s="638"/>
      <c r="B6" s="641"/>
      <c r="C6" s="24" t="s">
        <v>35</v>
      </c>
      <c r="D6" s="644"/>
      <c r="E6" s="644"/>
      <c r="F6" s="648"/>
      <c r="G6" s="648"/>
      <c r="H6" s="648"/>
      <c r="I6" s="650"/>
    </row>
    <row r="7" spans="1:18" ht="33" customHeight="1" thickBot="1" x14ac:dyDescent="0.3">
      <c r="A7" s="639"/>
      <c r="B7" s="642"/>
      <c r="C7" s="25"/>
      <c r="D7" s="645"/>
      <c r="E7" s="645"/>
      <c r="F7" s="26" t="s">
        <v>21</v>
      </c>
      <c r="G7" s="26" t="s">
        <v>22</v>
      </c>
      <c r="H7" s="26" t="s">
        <v>21</v>
      </c>
      <c r="I7" s="27" t="s">
        <v>22</v>
      </c>
    </row>
    <row r="8" spans="1:18" s="68" customFormat="1" ht="15.4" customHeight="1" x14ac:dyDescent="0.25">
      <c r="A8" s="214">
        <v>1</v>
      </c>
      <c r="B8" s="218"/>
      <c r="C8" s="240" t="s">
        <v>200</v>
      </c>
      <c r="D8" s="210"/>
      <c r="E8" s="361"/>
      <c r="F8" s="381"/>
      <c r="G8" s="324"/>
      <c r="H8" s="224">
        <f>SUM(H9:H11)</f>
        <v>0</v>
      </c>
      <c r="I8" s="225">
        <f>SUM(I9:I11)</f>
        <v>0</v>
      </c>
      <c r="J8" s="14"/>
      <c r="K8" s="14"/>
      <c r="L8" s="14"/>
      <c r="M8" s="14"/>
      <c r="N8" s="14"/>
      <c r="O8" s="14"/>
      <c r="Q8" s="205"/>
      <c r="R8" s="206"/>
    </row>
    <row r="9" spans="1:18" s="28" customFormat="1" ht="25.5" customHeight="1" x14ac:dyDescent="0.25">
      <c r="A9" s="241"/>
      <c r="B9" s="207" t="s">
        <v>36</v>
      </c>
      <c r="C9" s="226" t="s">
        <v>201</v>
      </c>
      <c r="D9" s="157" t="s">
        <v>37</v>
      </c>
      <c r="E9" s="382">
        <v>1</v>
      </c>
      <c r="F9" s="377"/>
      <c r="G9" s="324"/>
      <c r="H9" s="222">
        <f>+F9*E9</f>
        <v>0</v>
      </c>
      <c r="I9" s="223">
        <f>+E9*G9</f>
        <v>0</v>
      </c>
      <c r="J9" s="14"/>
      <c r="K9" s="14"/>
      <c r="L9" s="14"/>
      <c r="M9" s="14"/>
      <c r="N9" s="14"/>
      <c r="O9" s="14"/>
      <c r="R9" s="206"/>
    </row>
    <row r="10" spans="1:18" s="28" customFormat="1" ht="15.75" customHeight="1" x14ac:dyDescent="0.25">
      <c r="A10" s="241"/>
      <c r="B10" s="216" t="s">
        <v>131</v>
      </c>
      <c r="C10" s="247" t="s">
        <v>202</v>
      </c>
      <c r="D10" s="157" t="s">
        <v>37</v>
      </c>
      <c r="E10" s="382">
        <v>1</v>
      </c>
      <c r="F10" s="377"/>
      <c r="G10" s="324"/>
      <c r="H10" s="222">
        <f>+F10*E10</f>
        <v>0</v>
      </c>
      <c r="I10" s="223">
        <f>+E10*G10</f>
        <v>0</v>
      </c>
      <c r="J10" s="14"/>
      <c r="K10" s="14"/>
      <c r="L10" s="14"/>
      <c r="M10" s="14"/>
      <c r="N10" s="14"/>
      <c r="O10" s="14"/>
      <c r="R10" s="206"/>
    </row>
    <row r="11" spans="1:18" s="28" customFormat="1" ht="5.25" customHeight="1" x14ac:dyDescent="0.25">
      <c r="A11" s="241"/>
      <c r="B11" s="216"/>
      <c r="C11" s="247"/>
      <c r="D11" s="157"/>
      <c r="E11" s="382"/>
      <c r="F11" s="377"/>
      <c r="G11" s="324"/>
      <c r="H11" s="222"/>
      <c r="I11" s="223"/>
      <c r="J11" s="14"/>
      <c r="K11" s="14"/>
      <c r="L11" s="14"/>
      <c r="M11" s="14"/>
      <c r="N11" s="14"/>
      <c r="O11" s="14"/>
      <c r="R11" s="206"/>
    </row>
    <row r="12" spans="1:18" s="28" customFormat="1" x14ac:dyDescent="0.25">
      <c r="A12" s="230">
        <v>2</v>
      </c>
      <c r="B12" s="209"/>
      <c r="C12" s="231" t="s">
        <v>203</v>
      </c>
      <c r="D12" s="209"/>
      <c r="E12" s="371"/>
      <c r="F12" s="377"/>
      <c r="G12" s="324"/>
      <c r="H12" s="220">
        <f>+SUM(H13:H16)</f>
        <v>0</v>
      </c>
      <c r="I12" s="221">
        <f>+SUM(I13:I16)</f>
        <v>0</v>
      </c>
      <c r="J12" s="14"/>
      <c r="K12" s="14"/>
      <c r="L12" s="14"/>
      <c r="M12" s="14"/>
      <c r="N12" s="14"/>
      <c r="O12" s="14"/>
      <c r="P12" s="93"/>
      <c r="Q12" s="205"/>
      <c r="R12" s="206"/>
    </row>
    <row r="13" spans="1:18" s="28" customFormat="1" x14ac:dyDescent="0.25">
      <c r="A13" s="230"/>
      <c r="B13" s="209" t="s">
        <v>38</v>
      </c>
      <c r="C13" s="229" t="s">
        <v>381</v>
      </c>
      <c r="D13" s="209" t="s">
        <v>37</v>
      </c>
      <c r="E13" s="370">
        <v>1</v>
      </c>
      <c r="F13" s="377"/>
      <c r="G13" s="324"/>
      <c r="H13" s="222">
        <f>+F13*E13</f>
        <v>0</v>
      </c>
      <c r="I13" s="223">
        <f>+G13*E13</f>
        <v>0</v>
      </c>
      <c r="J13" s="14"/>
      <c r="K13" s="14"/>
      <c r="L13" s="14"/>
      <c r="M13" s="14"/>
      <c r="N13" s="14"/>
      <c r="O13" s="14"/>
      <c r="R13" s="206"/>
    </row>
    <row r="14" spans="1:18" s="28" customFormat="1" x14ac:dyDescent="0.25">
      <c r="A14" s="230"/>
      <c r="B14" s="209" t="s">
        <v>41</v>
      </c>
      <c r="C14" s="238" t="s">
        <v>382</v>
      </c>
      <c r="D14" s="209" t="s">
        <v>37</v>
      </c>
      <c r="E14" s="370">
        <v>1</v>
      </c>
      <c r="F14" s="377"/>
      <c r="G14" s="324"/>
      <c r="H14" s="222">
        <f t="shared" ref="H14:H16" si="0">+F14*E14</f>
        <v>0</v>
      </c>
      <c r="I14" s="223">
        <f t="shared" ref="I14:I16" si="1">+G14*E14</f>
        <v>0</v>
      </c>
      <c r="J14" s="14"/>
      <c r="K14" s="14"/>
      <c r="L14" s="14"/>
      <c r="M14" s="14"/>
      <c r="N14" s="14"/>
      <c r="O14" s="14"/>
      <c r="R14" s="206"/>
    </row>
    <row r="15" spans="1:18" s="28" customFormat="1" x14ac:dyDescent="0.25">
      <c r="A15" s="230"/>
      <c r="B15" s="209" t="s">
        <v>43</v>
      </c>
      <c r="C15" s="229" t="s">
        <v>383</v>
      </c>
      <c r="D15" s="209" t="s">
        <v>37</v>
      </c>
      <c r="E15" s="370">
        <v>1</v>
      </c>
      <c r="F15" s="377"/>
      <c r="G15" s="324"/>
      <c r="H15" s="222">
        <f t="shared" si="0"/>
        <v>0</v>
      </c>
      <c r="I15" s="223">
        <f t="shared" si="1"/>
        <v>0</v>
      </c>
      <c r="J15" s="14"/>
      <c r="K15" s="14"/>
      <c r="L15" s="14"/>
      <c r="M15" s="14"/>
      <c r="N15" s="14"/>
      <c r="O15" s="14"/>
      <c r="R15" s="206"/>
    </row>
    <row r="16" spans="1:18" s="28" customFormat="1" x14ac:dyDescent="0.25">
      <c r="A16" s="230"/>
      <c r="B16" s="209" t="s">
        <v>45</v>
      </c>
      <c r="C16" s="236" t="s">
        <v>204</v>
      </c>
      <c r="D16" s="209" t="s">
        <v>37</v>
      </c>
      <c r="E16" s="370">
        <v>1</v>
      </c>
      <c r="F16" s="377"/>
      <c r="G16" s="324"/>
      <c r="H16" s="222">
        <f t="shared" si="0"/>
        <v>0</v>
      </c>
      <c r="I16" s="223">
        <f t="shared" si="1"/>
        <v>0</v>
      </c>
      <c r="J16" s="14"/>
      <c r="K16" s="14"/>
      <c r="L16" s="14"/>
      <c r="M16" s="14"/>
      <c r="N16" s="14"/>
      <c r="O16" s="14"/>
      <c r="R16" s="206"/>
    </row>
    <row r="17" spans="1:18" s="28" customFormat="1" ht="5.25" customHeight="1" x14ac:dyDescent="0.25">
      <c r="A17" s="241"/>
      <c r="B17" s="216"/>
      <c r="C17" s="247"/>
      <c r="D17" s="157"/>
      <c r="E17" s="382"/>
      <c r="F17" s="377"/>
      <c r="G17" s="324"/>
      <c r="H17" s="222"/>
      <c r="I17" s="223"/>
      <c r="J17" s="14"/>
      <c r="K17" s="14"/>
      <c r="L17" s="14"/>
      <c r="M17" s="14"/>
      <c r="N17" s="14"/>
      <c r="O17" s="14"/>
      <c r="R17" s="206"/>
    </row>
    <row r="18" spans="1:18" s="68" customFormat="1" ht="15" customHeight="1" x14ac:dyDescent="0.25">
      <c r="A18" s="214">
        <v>3</v>
      </c>
      <c r="B18" s="218"/>
      <c r="C18" s="240" t="s">
        <v>205</v>
      </c>
      <c r="D18" s="210"/>
      <c r="E18" s="361"/>
      <c r="F18" s="377"/>
      <c r="G18" s="324"/>
      <c r="H18" s="224">
        <f>SUM(H19:H31)</f>
        <v>0</v>
      </c>
      <c r="I18" s="225">
        <f>SUM(I19:I31)</f>
        <v>0</v>
      </c>
      <c r="J18" s="14"/>
      <c r="K18" s="14"/>
      <c r="L18" s="14"/>
      <c r="M18" s="14"/>
      <c r="N18" s="14"/>
      <c r="O18" s="14"/>
      <c r="Q18" s="205"/>
      <c r="R18" s="206"/>
    </row>
    <row r="19" spans="1:18" s="28" customFormat="1" x14ac:dyDescent="0.25">
      <c r="A19" s="211"/>
      <c r="B19" s="207" t="s">
        <v>143</v>
      </c>
      <c r="C19" s="226" t="s">
        <v>39</v>
      </c>
      <c r="D19" s="209" t="s">
        <v>40</v>
      </c>
      <c r="E19" s="360">
        <v>8</v>
      </c>
      <c r="F19" s="377"/>
      <c r="G19" s="324"/>
      <c r="H19" s="222">
        <f t="shared" ref="H19:H28" si="2">+E19*F19</f>
        <v>0</v>
      </c>
      <c r="I19" s="223">
        <f t="shared" ref="I19:I28" si="3">+E19*G19</f>
        <v>0</v>
      </c>
      <c r="J19" s="14"/>
      <c r="K19" s="14"/>
      <c r="L19" s="14"/>
      <c r="M19" s="14"/>
      <c r="N19" s="14"/>
      <c r="O19" s="14"/>
      <c r="P19" s="96"/>
      <c r="R19" s="206"/>
    </row>
    <row r="20" spans="1:18" s="28" customFormat="1" ht="15" customHeight="1" x14ac:dyDescent="0.25">
      <c r="A20" s="211"/>
      <c r="B20" s="207" t="s">
        <v>145</v>
      </c>
      <c r="C20" s="248" t="s">
        <v>42</v>
      </c>
      <c r="D20" s="209" t="s">
        <v>40</v>
      </c>
      <c r="E20" s="360">
        <v>6</v>
      </c>
      <c r="F20" s="377"/>
      <c r="G20" s="324"/>
      <c r="H20" s="222">
        <f t="shared" si="2"/>
        <v>0</v>
      </c>
      <c r="I20" s="223">
        <f t="shared" si="3"/>
        <v>0</v>
      </c>
      <c r="J20" s="14"/>
      <c r="K20" s="14"/>
      <c r="L20" s="14"/>
      <c r="M20" s="14"/>
      <c r="N20" s="14"/>
      <c r="O20" s="14"/>
      <c r="P20" s="96"/>
      <c r="R20" s="206"/>
    </row>
    <row r="21" spans="1:18" s="28" customFormat="1" ht="15" customHeight="1" x14ac:dyDescent="0.25">
      <c r="A21" s="211"/>
      <c r="B21" s="207" t="s">
        <v>206</v>
      </c>
      <c r="C21" s="248" t="s">
        <v>44</v>
      </c>
      <c r="D21" s="209" t="s">
        <v>40</v>
      </c>
      <c r="E21" s="360">
        <v>4</v>
      </c>
      <c r="F21" s="377"/>
      <c r="G21" s="324"/>
      <c r="H21" s="222">
        <f t="shared" si="2"/>
        <v>0</v>
      </c>
      <c r="I21" s="223">
        <f t="shared" si="3"/>
        <v>0</v>
      </c>
      <c r="J21" s="14"/>
      <c r="K21" s="14"/>
      <c r="L21" s="14"/>
      <c r="M21" s="14"/>
      <c r="N21" s="14"/>
      <c r="O21" s="14"/>
      <c r="P21" s="96"/>
      <c r="R21" s="206"/>
    </row>
    <row r="22" spans="1:18" s="28" customFormat="1" ht="15" customHeight="1" x14ac:dyDescent="0.25">
      <c r="A22" s="211"/>
      <c r="B22" s="207" t="s">
        <v>207</v>
      </c>
      <c r="C22" s="248" t="s">
        <v>46</v>
      </c>
      <c r="D22" s="209" t="s">
        <v>40</v>
      </c>
      <c r="E22" s="360">
        <v>8</v>
      </c>
      <c r="F22" s="377"/>
      <c r="G22" s="324"/>
      <c r="H22" s="222">
        <f t="shared" ref="H22:H23" si="4">+E22*F22</f>
        <v>0</v>
      </c>
      <c r="I22" s="223">
        <f t="shared" ref="I22:I23" si="5">+E22*G22</f>
        <v>0</v>
      </c>
      <c r="J22" s="14"/>
      <c r="K22" s="14"/>
      <c r="L22" s="14"/>
      <c r="M22" s="14"/>
      <c r="N22" s="14"/>
      <c r="O22" s="14"/>
      <c r="P22" s="96"/>
      <c r="R22" s="206"/>
    </row>
    <row r="23" spans="1:18" s="28" customFormat="1" ht="15" customHeight="1" x14ac:dyDescent="0.25">
      <c r="A23" s="211"/>
      <c r="B23" s="207" t="s">
        <v>208</v>
      </c>
      <c r="C23" s="248" t="s">
        <v>827</v>
      </c>
      <c r="D23" s="209" t="s">
        <v>40</v>
      </c>
      <c r="E23" s="360">
        <v>24</v>
      </c>
      <c r="F23" s="377"/>
      <c r="G23" s="324"/>
      <c r="H23" s="222">
        <f t="shared" si="4"/>
        <v>0</v>
      </c>
      <c r="I23" s="223">
        <f t="shared" si="5"/>
        <v>0</v>
      </c>
      <c r="J23" s="14"/>
      <c r="K23" s="14"/>
      <c r="L23" s="14"/>
      <c r="M23" s="14"/>
      <c r="N23" s="14"/>
      <c r="O23" s="14"/>
      <c r="P23" s="96"/>
      <c r="R23" s="206"/>
    </row>
    <row r="24" spans="1:18" s="28" customFormat="1" ht="15" customHeight="1" x14ac:dyDescent="0.25">
      <c r="A24" s="211"/>
      <c r="B24" s="207" t="s">
        <v>209</v>
      </c>
      <c r="C24" s="248" t="s">
        <v>48</v>
      </c>
      <c r="D24" s="209" t="s">
        <v>40</v>
      </c>
      <c r="E24" s="360">
        <v>6</v>
      </c>
      <c r="F24" s="377"/>
      <c r="G24" s="324"/>
      <c r="H24" s="222">
        <f t="shared" si="2"/>
        <v>0</v>
      </c>
      <c r="I24" s="223">
        <f t="shared" si="3"/>
        <v>0</v>
      </c>
      <c r="J24" s="14"/>
      <c r="K24" s="14"/>
      <c r="L24" s="14"/>
      <c r="M24" s="14"/>
      <c r="N24" s="14"/>
      <c r="O24" s="14"/>
      <c r="P24" s="96"/>
      <c r="R24" s="206"/>
    </row>
    <row r="25" spans="1:18" s="28" customFormat="1" ht="15" customHeight="1" x14ac:dyDescent="0.25">
      <c r="A25" s="211"/>
      <c r="B25" s="207" t="s">
        <v>211</v>
      </c>
      <c r="C25" s="248" t="s">
        <v>210</v>
      </c>
      <c r="D25" s="209" t="s">
        <v>40</v>
      </c>
      <c r="E25" s="360">
        <v>48</v>
      </c>
      <c r="F25" s="377"/>
      <c r="G25" s="324"/>
      <c r="H25" s="222">
        <f t="shared" ref="H25" si="6">+E25*F25</f>
        <v>0</v>
      </c>
      <c r="I25" s="223">
        <f t="shared" ref="I25" si="7">+E25*G25</f>
        <v>0</v>
      </c>
      <c r="J25" s="14"/>
      <c r="K25" s="14"/>
      <c r="L25" s="14"/>
      <c r="M25" s="14"/>
      <c r="N25" s="14"/>
      <c r="O25" s="14"/>
      <c r="P25" s="96"/>
      <c r="R25" s="206"/>
    </row>
    <row r="26" spans="1:18" s="28" customFormat="1" ht="15" customHeight="1" x14ac:dyDescent="0.25">
      <c r="A26" s="211"/>
      <c r="B26" s="207" t="s">
        <v>213</v>
      </c>
      <c r="C26" s="248" t="s">
        <v>212</v>
      </c>
      <c r="D26" s="209" t="s">
        <v>40</v>
      </c>
      <c r="E26" s="360">
        <v>24</v>
      </c>
      <c r="F26" s="377"/>
      <c r="G26" s="324"/>
      <c r="H26" s="222">
        <f t="shared" ref="H26" si="8">+E26*F26</f>
        <v>0</v>
      </c>
      <c r="I26" s="223">
        <f t="shared" ref="I26:I27" si="9">+E26*G26</f>
        <v>0</v>
      </c>
      <c r="J26" s="14"/>
      <c r="K26" s="14"/>
      <c r="L26" s="14"/>
      <c r="M26" s="14"/>
      <c r="N26" s="14"/>
      <c r="O26" s="14"/>
      <c r="P26" s="96"/>
      <c r="R26" s="206"/>
    </row>
    <row r="27" spans="1:18" s="28" customFormat="1" ht="15" customHeight="1" x14ac:dyDescent="0.25">
      <c r="A27" s="212"/>
      <c r="B27" s="207" t="s">
        <v>214</v>
      </c>
      <c r="C27" s="248" t="s">
        <v>54</v>
      </c>
      <c r="D27" s="209" t="s">
        <v>40</v>
      </c>
      <c r="E27" s="360">
        <v>18</v>
      </c>
      <c r="F27" s="377"/>
      <c r="G27" s="324"/>
      <c r="H27" s="222">
        <f t="shared" ref="H27" si="10">+E27*F27</f>
        <v>0</v>
      </c>
      <c r="I27" s="223">
        <f t="shared" si="9"/>
        <v>0</v>
      </c>
      <c r="J27" s="14"/>
      <c r="K27" s="14"/>
      <c r="L27" s="14"/>
      <c r="M27" s="14"/>
      <c r="N27" s="14"/>
      <c r="O27" s="14"/>
      <c r="P27" s="96"/>
      <c r="R27" s="206"/>
    </row>
    <row r="28" spans="1:18" s="28" customFormat="1" ht="15" customHeight="1" x14ac:dyDescent="0.25">
      <c r="A28" s="212"/>
      <c r="B28" s="207" t="s">
        <v>215</v>
      </c>
      <c r="C28" s="249" t="s">
        <v>832</v>
      </c>
      <c r="D28" s="157" t="s">
        <v>40</v>
      </c>
      <c r="E28" s="364">
        <v>21</v>
      </c>
      <c r="F28" s="377"/>
      <c r="G28" s="324"/>
      <c r="H28" s="222">
        <f t="shared" si="2"/>
        <v>0</v>
      </c>
      <c r="I28" s="223">
        <f t="shared" si="3"/>
        <v>0</v>
      </c>
      <c r="J28" s="14"/>
      <c r="K28" s="14"/>
      <c r="L28" s="14"/>
      <c r="M28" s="14"/>
      <c r="N28" s="14"/>
      <c r="O28" s="14"/>
      <c r="P28" s="96"/>
      <c r="R28" s="206"/>
    </row>
    <row r="29" spans="1:18" s="28" customFormat="1" ht="15" customHeight="1" x14ac:dyDescent="0.25">
      <c r="A29" s="212"/>
      <c r="B29" s="207" t="s">
        <v>216</v>
      </c>
      <c r="C29" s="248" t="s">
        <v>219</v>
      </c>
      <c r="D29" s="157" t="s">
        <v>40</v>
      </c>
      <c r="E29" s="364">
        <v>12</v>
      </c>
      <c r="F29" s="377"/>
      <c r="G29" s="324"/>
      <c r="H29" s="222">
        <f t="shared" ref="H29:H30" si="11">+E29*F29</f>
        <v>0</v>
      </c>
      <c r="I29" s="223">
        <f t="shared" ref="I29:I30" si="12">+E29*G29</f>
        <v>0</v>
      </c>
      <c r="J29" s="14"/>
      <c r="K29" s="14"/>
      <c r="L29" s="14"/>
      <c r="M29" s="14"/>
      <c r="N29" s="14"/>
      <c r="O29" s="14"/>
      <c r="P29" s="96"/>
      <c r="R29" s="206"/>
    </row>
    <row r="30" spans="1:18" s="28" customFormat="1" ht="15" customHeight="1" x14ac:dyDescent="0.25">
      <c r="A30" s="212"/>
      <c r="B30" s="207" t="s">
        <v>217</v>
      </c>
      <c r="C30" s="248" t="s">
        <v>66</v>
      </c>
      <c r="D30" s="209" t="s">
        <v>40</v>
      </c>
      <c r="E30" s="360">
        <v>6</v>
      </c>
      <c r="F30" s="377"/>
      <c r="G30" s="324"/>
      <c r="H30" s="222">
        <f t="shared" si="11"/>
        <v>0</v>
      </c>
      <c r="I30" s="223">
        <f t="shared" si="12"/>
        <v>0</v>
      </c>
      <c r="J30" s="14"/>
      <c r="K30" s="14"/>
      <c r="L30" s="14"/>
      <c r="M30" s="14"/>
      <c r="N30" s="14"/>
      <c r="O30" s="14"/>
      <c r="P30" s="96"/>
      <c r="R30" s="206"/>
    </row>
    <row r="31" spans="1:18" s="28" customFormat="1" ht="15" customHeight="1" x14ac:dyDescent="0.25">
      <c r="A31" s="212"/>
      <c r="B31" s="207" t="s">
        <v>218</v>
      </c>
      <c r="C31" s="249" t="s">
        <v>366</v>
      </c>
      <c r="D31" s="213" t="s">
        <v>40</v>
      </c>
      <c r="E31" s="363">
        <v>5</v>
      </c>
      <c r="F31" s="377"/>
      <c r="G31" s="324"/>
      <c r="H31" s="250">
        <f>+E31*F31</f>
        <v>0</v>
      </c>
      <c r="I31" s="251">
        <f>+E31*G31</f>
        <v>0</v>
      </c>
      <c r="J31" s="14"/>
      <c r="K31" s="14"/>
      <c r="L31" s="14"/>
      <c r="M31" s="14"/>
      <c r="N31" s="14"/>
      <c r="O31" s="14"/>
      <c r="P31" s="96"/>
      <c r="R31" s="206"/>
    </row>
    <row r="32" spans="1:18" s="28" customFormat="1" ht="5.25" customHeight="1" x14ac:dyDescent="0.25">
      <c r="A32" s="241"/>
      <c r="B32" s="216"/>
      <c r="C32" s="247"/>
      <c r="D32" s="157"/>
      <c r="E32" s="382"/>
      <c r="F32" s="377"/>
      <c r="G32" s="324"/>
      <c r="H32" s="222"/>
      <c r="I32" s="223"/>
      <c r="J32" s="14"/>
      <c r="K32" s="14"/>
      <c r="L32" s="14"/>
      <c r="M32" s="14"/>
      <c r="N32" s="14"/>
      <c r="O32" s="14"/>
      <c r="R32" s="206"/>
    </row>
    <row r="33" spans="1:18" s="28" customFormat="1" ht="25.5" customHeight="1" x14ac:dyDescent="0.25">
      <c r="A33" s="214">
        <v>4</v>
      </c>
      <c r="B33" s="217"/>
      <c r="C33" s="240" t="s">
        <v>220</v>
      </c>
      <c r="D33" s="213" t="s">
        <v>40</v>
      </c>
      <c r="E33" s="363">
        <v>10</v>
      </c>
      <c r="F33" s="377"/>
      <c r="G33" s="324"/>
      <c r="H33" s="250">
        <f>+E33*F33</f>
        <v>0</v>
      </c>
      <c r="I33" s="251">
        <f>+E33*G33</f>
        <v>0</v>
      </c>
      <c r="J33" s="14"/>
      <c r="K33" s="14"/>
      <c r="L33" s="14"/>
      <c r="M33" s="14"/>
      <c r="N33" s="14"/>
      <c r="O33" s="14"/>
      <c r="Q33" s="205"/>
      <c r="R33" s="206"/>
    </row>
    <row r="34" spans="1:18" s="28" customFormat="1" ht="5.25" customHeight="1" x14ac:dyDescent="0.25">
      <c r="A34" s="241"/>
      <c r="B34" s="216"/>
      <c r="C34" s="247"/>
      <c r="D34" s="157"/>
      <c r="E34" s="382"/>
      <c r="F34" s="377"/>
      <c r="G34" s="324"/>
      <c r="H34" s="222"/>
      <c r="I34" s="223"/>
      <c r="J34" s="14"/>
      <c r="K34" s="14"/>
      <c r="L34" s="14"/>
      <c r="M34" s="14"/>
      <c r="N34" s="14"/>
      <c r="O34" s="14"/>
      <c r="R34" s="206"/>
    </row>
    <row r="35" spans="1:18" s="68" customFormat="1" ht="15" customHeight="1" x14ac:dyDescent="0.25">
      <c r="A35" s="214">
        <v>5</v>
      </c>
      <c r="B35" s="218"/>
      <c r="C35" s="240" t="s">
        <v>221</v>
      </c>
      <c r="D35" s="210"/>
      <c r="E35" s="361"/>
      <c r="F35" s="377"/>
      <c r="G35" s="324"/>
      <c r="H35" s="224">
        <f>SUM(H36:H45)</f>
        <v>0</v>
      </c>
      <c r="I35" s="225">
        <f>SUM(I36:I45)</f>
        <v>0</v>
      </c>
      <c r="J35" s="14"/>
      <c r="K35" s="14"/>
      <c r="L35" s="14"/>
      <c r="M35" s="14"/>
      <c r="N35" s="14"/>
      <c r="O35" s="14"/>
      <c r="Q35" s="205"/>
      <c r="R35" s="206"/>
    </row>
    <row r="36" spans="1:18" s="28" customFormat="1" x14ac:dyDescent="0.25">
      <c r="A36" s="212"/>
      <c r="B36" s="207" t="s">
        <v>81</v>
      </c>
      <c r="C36" s="226" t="s">
        <v>82</v>
      </c>
      <c r="D36" s="209" t="s">
        <v>40</v>
      </c>
      <c r="E36" s="360">
        <v>1</v>
      </c>
      <c r="F36" s="377"/>
      <c r="G36" s="324"/>
      <c r="H36" s="250">
        <f t="shared" ref="H36:H37" si="13">+E36*F36</f>
        <v>0</v>
      </c>
      <c r="I36" s="251">
        <f t="shared" ref="I36:I37" si="14">+E36*G36</f>
        <v>0</v>
      </c>
      <c r="J36" s="14"/>
      <c r="K36" s="14"/>
      <c r="L36" s="14"/>
      <c r="M36" s="14"/>
      <c r="N36" s="14"/>
      <c r="O36" s="14"/>
      <c r="P36" s="96"/>
      <c r="Q36" s="97"/>
      <c r="R36" s="206"/>
    </row>
    <row r="37" spans="1:18" s="68" customFormat="1" ht="13.5" customHeight="1" x14ac:dyDescent="0.25">
      <c r="A37" s="212"/>
      <c r="B37" s="207" t="s">
        <v>83</v>
      </c>
      <c r="C37" s="226" t="s">
        <v>84</v>
      </c>
      <c r="D37" s="209" t="s">
        <v>40</v>
      </c>
      <c r="E37" s="360">
        <v>1</v>
      </c>
      <c r="F37" s="377"/>
      <c r="G37" s="324"/>
      <c r="H37" s="250">
        <f t="shared" si="13"/>
        <v>0</v>
      </c>
      <c r="I37" s="251">
        <f t="shared" si="14"/>
        <v>0</v>
      </c>
      <c r="J37" s="14"/>
      <c r="K37" s="14"/>
      <c r="L37" s="14"/>
      <c r="M37" s="14"/>
      <c r="N37" s="14"/>
      <c r="O37" s="14"/>
      <c r="P37" s="96"/>
      <c r="Q37" s="97"/>
      <c r="R37" s="206"/>
    </row>
    <row r="38" spans="1:18" s="28" customFormat="1" ht="27" customHeight="1" x14ac:dyDescent="0.25">
      <c r="A38" s="212"/>
      <c r="B38" s="207" t="s">
        <v>85</v>
      </c>
      <c r="C38" s="226" t="s">
        <v>86</v>
      </c>
      <c r="D38" s="209" t="s">
        <v>40</v>
      </c>
      <c r="E38" s="360">
        <v>1</v>
      </c>
      <c r="F38" s="377"/>
      <c r="G38" s="324"/>
      <c r="H38" s="250">
        <f t="shared" ref="H38" si="15">+E38*F38</f>
        <v>0</v>
      </c>
      <c r="I38" s="251">
        <f t="shared" ref="I38" si="16">+E38*G38</f>
        <v>0</v>
      </c>
      <c r="J38" s="14"/>
      <c r="K38" s="14"/>
      <c r="L38" s="14"/>
      <c r="M38" s="14"/>
      <c r="N38" s="14"/>
      <c r="O38" s="14"/>
      <c r="P38" s="96"/>
      <c r="Q38" s="97"/>
      <c r="R38" s="206"/>
    </row>
    <row r="39" spans="1:18" s="28" customFormat="1" ht="27" customHeight="1" x14ac:dyDescent="0.25">
      <c r="A39" s="212"/>
      <c r="B39" s="207" t="s">
        <v>87</v>
      </c>
      <c r="C39" s="226" t="s">
        <v>88</v>
      </c>
      <c r="D39" s="209" t="s">
        <v>40</v>
      </c>
      <c r="E39" s="360">
        <v>2</v>
      </c>
      <c r="F39" s="377"/>
      <c r="G39" s="324"/>
      <c r="H39" s="250">
        <f t="shared" ref="H39" si="17">+E39*F39</f>
        <v>0</v>
      </c>
      <c r="I39" s="251">
        <f t="shared" ref="I39" si="18">+E39*G39</f>
        <v>0</v>
      </c>
      <c r="J39" s="14"/>
      <c r="K39" s="14"/>
      <c r="L39" s="14"/>
      <c r="M39" s="14"/>
      <c r="N39" s="14"/>
      <c r="O39" s="14"/>
      <c r="P39" s="96"/>
      <c r="Q39" s="97"/>
      <c r="R39" s="206"/>
    </row>
    <row r="40" spans="1:18" s="28" customFormat="1" ht="27" customHeight="1" x14ac:dyDescent="0.25">
      <c r="A40" s="212"/>
      <c r="B40" s="207" t="s">
        <v>89</v>
      </c>
      <c r="C40" s="252" t="s">
        <v>90</v>
      </c>
      <c r="D40" s="210" t="s">
        <v>40</v>
      </c>
      <c r="E40" s="383">
        <v>2</v>
      </c>
      <c r="F40" s="377"/>
      <c r="G40" s="324"/>
      <c r="H40" s="250">
        <f t="shared" ref="H40" si="19">+E40*F40</f>
        <v>0</v>
      </c>
      <c r="I40" s="251">
        <f t="shared" ref="I40" si="20">+E40*G40</f>
        <v>0</v>
      </c>
      <c r="J40" s="14"/>
      <c r="K40" s="14"/>
      <c r="L40" s="14"/>
      <c r="M40" s="14"/>
      <c r="N40" s="14"/>
      <c r="O40" s="14"/>
      <c r="P40" s="96"/>
      <c r="Q40" s="97"/>
      <c r="R40" s="206"/>
    </row>
    <row r="41" spans="1:18" s="28" customFormat="1" x14ac:dyDescent="0.25">
      <c r="A41" s="212"/>
      <c r="B41" s="207" t="s">
        <v>91</v>
      </c>
      <c r="C41" s="226" t="s">
        <v>92</v>
      </c>
      <c r="D41" s="209" t="s">
        <v>40</v>
      </c>
      <c r="E41" s="360">
        <v>1</v>
      </c>
      <c r="F41" s="377"/>
      <c r="G41" s="324"/>
      <c r="H41" s="250">
        <f t="shared" ref="H41:H45" si="21">+E41*F41</f>
        <v>0</v>
      </c>
      <c r="I41" s="251">
        <f t="shared" ref="I41:I45" si="22">+E41*G41</f>
        <v>0</v>
      </c>
      <c r="J41" s="14"/>
      <c r="K41" s="14"/>
      <c r="L41" s="14"/>
      <c r="M41" s="14"/>
      <c r="N41" s="14"/>
      <c r="O41" s="14"/>
      <c r="P41" s="96"/>
      <c r="Q41" s="97"/>
      <c r="R41" s="206"/>
    </row>
    <row r="42" spans="1:18" s="28" customFormat="1" x14ac:dyDescent="0.25">
      <c r="A42" s="212"/>
      <c r="B42" s="207" t="s">
        <v>93</v>
      </c>
      <c r="C42" s="247" t="s">
        <v>94</v>
      </c>
      <c r="D42" s="209" t="s">
        <v>40</v>
      </c>
      <c r="E42" s="365">
        <v>2</v>
      </c>
      <c r="F42" s="377"/>
      <c r="G42" s="324"/>
      <c r="H42" s="250">
        <f t="shared" si="21"/>
        <v>0</v>
      </c>
      <c r="I42" s="251">
        <f t="shared" si="22"/>
        <v>0</v>
      </c>
      <c r="J42" s="14"/>
      <c r="K42" s="14"/>
      <c r="L42" s="14"/>
      <c r="M42" s="14"/>
      <c r="N42" s="14"/>
      <c r="O42" s="14"/>
      <c r="P42" s="96"/>
      <c r="Q42" s="97"/>
      <c r="R42" s="206"/>
    </row>
    <row r="43" spans="1:18" s="28" customFormat="1" x14ac:dyDescent="0.25">
      <c r="A43" s="212"/>
      <c r="B43" s="207" t="s">
        <v>95</v>
      </c>
      <c r="C43" s="247" t="s">
        <v>96</v>
      </c>
      <c r="D43" s="209" t="s">
        <v>40</v>
      </c>
      <c r="E43" s="365">
        <v>2</v>
      </c>
      <c r="F43" s="377"/>
      <c r="G43" s="324"/>
      <c r="H43" s="250">
        <f t="shared" si="21"/>
        <v>0</v>
      </c>
      <c r="I43" s="251">
        <f t="shared" si="22"/>
        <v>0</v>
      </c>
      <c r="J43" s="14"/>
      <c r="K43" s="14"/>
      <c r="L43" s="14"/>
      <c r="M43" s="14"/>
      <c r="N43" s="14"/>
      <c r="O43" s="14"/>
      <c r="P43" s="96"/>
      <c r="Q43" s="97"/>
      <c r="R43" s="206"/>
    </row>
    <row r="44" spans="1:18" s="28" customFormat="1" x14ac:dyDescent="0.25">
      <c r="A44" s="212"/>
      <c r="B44" s="207" t="s">
        <v>97</v>
      </c>
      <c r="C44" s="247" t="s">
        <v>98</v>
      </c>
      <c r="D44" s="209" t="s">
        <v>40</v>
      </c>
      <c r="E44" s="365">
        <v>1</v>
      </c>
      <c r="F44" s="377"/>
      <c r="G44" s="324"/>
      <c r="H44" s="250">
        <f t="shared" si="21"/>
        <v>0</v>
      </c>
      <c r="I44" s="251">
        <f t="shared" si="22"/>
        <v>0</v>
      </c>
      <c r="J44" s="14"/>
      <c r="K44" s="14"/>
      <c r="L44" s="14"/>
      <c r="M44" s="14"/>
      <c r="N44" s="14"/>
      <c r="O44" s="14"/>
      <c r="P44" s="96"/>
      <c r="Q44" s="97"/>
      <c r="R44" s="206"/>
    </row>
    <row r="45" spans="1:18" s="28" customFormat="1" x14ac:dyDescent="0.25">
      <c r="A45" s="212"/>
      <c r="B45" s="207" t="s">
        <v>99</v>
      </c>
      <c r="C45" s="247" t="s">
        <v>100</v>
      </c>
      <c r="D45" s="209" t="s">
        <v>40</v>
      </c>
      <c r="E45" s="365">
        <v>1</v>
      </c>
      <c r="F45" s="377"/>
      <c r="G45" s="324"/>
      <c r="H45" s="250">
        <f t="shared" si="21"/>
        <v>0</v>
      </c>
      <c r="I45" s="251">
        <f t="shared" si="22"/>
        <v>0</v>
      </c>
      <c r="J45" s="14"/>
      <c r="K45" s="14"/>
      <c r="L45" s="14"/>
      <c r="M45" s="14"/>
      <c r="N45" s="14"/>
      <c r="O45" s="14"/>
      <c r="P45" s="96"/>
      <c r="Q45" s="97"/>
      <c r="R45" s="206"/>
    </row>
    <row r="46" spans="1:18" s="28" customFormat="1" ht="5.25" customHeight="1" x14ac:dyDescent="0.25">
      <c r="A46" s="241"/>
      <c r="B46" s="216"/>
      <c r="C46" s="247"/>
      <c r="D46" s="157"/>
      <c r="E46" s="382"/>
      <c r="F46" s="377"/>
      <c r="G46" s="324"/>
      <c r="H46" s="222"/>
      <c r="I46" s="223"/>
      <c r="J46" s="14"/>
      <c r="K46" s="14"/>
      <c r="L46" s="14"/>
      <c r="M46" s="14"/>
      <c r="N46" s="14"/>
      <c r="O46" s="14"/>
      <c r="R46" s="206"/>
    </row>
    <row r="47" spans="1:18" s="28" customFormat="1" ht="38.25" x14ac:dyDescent="0.25">
      <c r="A47" s="214">
        <v>6</v>
      </c>
      <c r="B47" s="217"/>
      <c r="C47" s="208" t="s">
        <v>222</v>
      </c>
      <c r="D47" s="210" t="s">
        <v>58</v>
      </c>
      <c r="E47" s="384">
        <v>12</v>
      </c>
      <c r="F47" s="377"/>
      <c r="G47" s="324"/>
      <c r="H47" s="250">
        <f t="shared" ref="H47" si="23">+E47*F47</f>
        <v>0</v>
      </c>
      <c r="I47" s="251">
        <f t="shared" ref="I47" si="24">+E47*G47</f>
        <v>0</v>
      </c>
      <c r="J47" s="14"/>
      <c r="K47" s="14"/>
      <c r="L47" s="14"/>
      <c r="M47" s="14"/>
      <c r="N47" s="14"/>
      <c r="O47" s="14"/>
      <c r="P47" s="99"/>
      <c r="Q47" s="205"/>
      <c r="R47" s="206"/>
    </row>
    <row r="48" spans="1:18" s="28" customFormat="1" ht="5.25" customHeight="1" x14ac:dyDescent="0.25">
      <c r="A48" s="241"/>
      <c r="B48" s="216"/>
      <c r="C48" s="247"/>
      <c r="D48" s="157"/>
      <c r="E48" s="382"/>
      <c r="F48" s="377"/>
      <c r="G48" s="324"/>
      <c r="H48" s="222"/>
      <c r="I48" s="223"/>
      <c r="J48" s="14"/>
      <c r="K48" s="14"/>
      <c r="L48" s="14"/>
      <c r="M48" s="14"/>
      <c r="N48" s="14"/>
      <c r="O48" s="14"/>
      <c r="R48" s="206"/>
    </row>
    <row r="49" spans="1:18" s="68" customFormat="1" ht="53.45" customHeight="1" x14ac:dyDescent="0.25">
      <c r="A49" s="214">
        <v>7</v>
      </c>
      <c r="B49" s="218"/>
      <c r="C49" s="240" t="s">
        <v>223</v>
      </c>
      <c r="D49" s="210"/>
      <c r="E49" s="361"/>
      <c r="F49" s="377"/>
      <c r="G49" s="324"/>
      <c r="H49" s="224">
        <f>SUM(H50:H52)</f>
        <v>0</v>
      </c>
      <c r="I49" s="225">
        <f>SUM(I50:I52)</f>
        <v>0</v>
      </c>
      <c r="J49" s="14"/>
      <c r="K49" s="14"/>
      <c r="L49" s="14"/>
      <c r="M49" s="14"/>
      <c r="N49" s="14"/>
      <c r="O49" s="14"/>
      <c r="Q49" s="205"/>
      <c r="R49" s="206"/>
    </row>
    <row r="50" spans="1:18" s="28" customFormat="1" ht="25.5" x14ac:dyDescent="0.25">
      <c r="A50" s="214"/>
      <c r="B50" s="216" t="s">
        <v>101</v>
      </c>
      <c r="C50" s="253" t="s">
        <v>385</v>
      </c>
      <c r="D50" s="209" t="s">
        <v>58</v>
      </c>
      <c r="E50" s="365">
        <v>1</v>
      </c>
      <c r="F50" s="377"/>
      <c r="G50" s="324"/>
      <c r="H50" s="250">
        <f t="shared" ref="H50:H51" si="25">+E50*F50</f>
        <v>0</v>
      </c>
      <c r="I50" s="251">
        <f t="shared" ref="I50:I51" si="26">+E50*G50</f>
        <v>0</v>
      </c>
      <c r="J50" s="14"/>
      <c r="K50" s="14"/>
      <c r="L50" s="14"/>
      <c r="M50" s="14"/>
      <c r="N50" s="14"/>
      <c r="O50" s="14"/>
      <c r="R50" s="206"/>
    </row>
    <row r="51" spans="1:18" s="68" customFormat="1" ht="25.5" x14ac:dyDescent="0.25">
      <c r="A51" s="214"/>
      <c r="B51" s="216" t="s">
        <v>102</v>
      </c>
      <c r="C51" s="253" t="s">
        <v>384</v>
      </c>
      <c r="D51" s="209" t="s">
        <v>58</v>
      </c>
      <c r="E51" s="365">
        <v>1</v>
      </c>
      <c r="F51" s="377"/>
      <c r="G51" s="324"/>
      <c r="H51" s="250">
        <f t="shared" si="25"/>
        <v>0</v>
      </c>
      <c r="I51" s="251">
        <f t="shared" si="26"/>
        <v>0</v>
      </c>
      <c r="J51" s="14"/>
      <c r="K51" s="14"/>
      <c r="L51" s="14"/>
      <c r="M51" s="14"/>
      <c r="N51" s="14"/>
      <c r="O51" s="14"/>
      <c r="R51" s="206"/>
    </row>
    <row r="52" spans="1:18" s="28" customFormat="1" x14ac:dyDescent="0.25">
      <c r="A52" s="214"/>
      <c r="B52" s="216" t="s">
        <v>103</v>
      </c>
      <c r="C52" s="253" t="s">
        <v>386</v>
      </c>
      <c r="D52" s="209" t="s">
        <v>58</v>
      </c>
      <c r="E52" s="365">
        <v>1</v>
      </c>
      <c r="F52" s="377"/>
      <c r="G52" s="324"/>
      <c r="H52" s="250">
        <f t="shared" ref="H52" si="27">+E52*F52</f>
        <v>0</v>
      </c>
      <c r="I52" s="251">
        <f t="shared" ref="I52" si="28">+E52*G52</f>
        <v>0</v>
      </c>
      <c r="J52" s="14"/>
      <c r="K52" s="14"/>
      <c r="L52" s="14"/>
      <c r="M52" s="14"/>
      <c r="N52" s="14"/>
      <c r="O52" s="14"/>
      <c r="R52" s="206"/>
    </row>
    <row r="53" spans="1:18" s="28" customFormat="1" ht="5.25" customHeight="1" x14ac:dyDescent="0.25">
      <c r="A53" s="214"/>
      <c r="B53" s="216"/>
      <c r="C53" s="242"/>
      <c r="D53" s="209"/>
      <c r="E53" s="365"/>
      <c r="F53" s="377"/>
      <c r="G53" s="324"/>
      <c r="H53" s="227"/>
      <c r="I53" s="228"/>
      <c r="J53" s="14"/>
      <c r="K53" s="14"/>
      <c r="L53" s="14"/>
      <c r="M53" s="14"/>
      <c r="N53" s="14"/>
      <c r="O53" s="14"/>
      <c r="R53" s="206"/>
    </row>
    <row r="54" spans="1:18" s="28" customFormat="1" ht="25.5" x14ac:dyDescent="0.25">
      <c r="A54" s="214">
        <v>8</v>
      </c>
      <c r="B54" s="218"/>
      <c r="C54" s="208" t="s">
        <v>224</v>
      </c>
      <c r="D54" s="210" t="s">
        <v>58</v>
      </c>
      <c r="E54" s="366">
        <v>1</v>
      </c>
      <c r="F54" s="377"/>
      <c r="G54" s="324"/>
      <c r="H54" s="250">
        <f t="shared" ref="H54" si="29">+E54*F54</f>
        <v>0</v>
      </c>
      <c r="I54" s="251">
        <f t="shared" ref="I54" si="30">+E54*G54</f>
        <v>0</v>
      </c>
      <c r="J54" s="14"/>
      <c r="K54" s="14"/>
      <c r="L54" s="14"/>
      <c r="M54" s="14"/>
      <c r="N54" s="14"/>
      <c r="O54" s="14"/>
      <c r="Q54" s="205"/>
      <c r="R54" s="206"/>
    </row>
    <row r="55" spans="1:18" s="28" customFormat="1" ht="5.25" customHeight="1" x14ac:dyDescent="0.25">
      <c r="A55" s="241"/>
      <c r="B55" s="216"/>
      <c r="C55" s="247"/>
      <c r="D55" s="157"/>
      <c r="E55" s="382"/>
      <c r="F55" s="377"/>
      <c r="G55" s="324"/>
      <c r="H55" s="222"/>
      <c r="I55" s="223"/>
      <c r="J55" s="14"/>
      <c r="K55" s="14"/>
      <c r="L55" s="14"/>
      <c r="M55" s="14"/>
      <c r="N55" s="14"/>
      <c r="O55" s="14"/>
      <c r="R55" s="206"/>
    </row>
    <row r="56" spans="1:18" s="68" customFormat="1" ht="30" customHeight="1" x14ac:dyDescent="0.25">
      <c r="A56" s="214">
        <v>9</v>
      </c>
      <c r="B56" s="218"/>
      <c r="C56" s="208" t="s">
        <v>225</v>
      </c>
      <c r="D56" s="210" t="s">
        <v>58</v>
      </c>
      <c r="E56" s="366">
        <v>1</v>
      </c>
      <c r="F56" s="377"/>
      <c r="G56" s="324"/>
      <c r="H56" s="250">
        <f t="shared" ref="H56" si="31">+E56*F56</f>
        <v>0</v>
      </c>
      <c r="I56" s="251">
        <f t="shared" ref="I56" si="32">+E56*G56</f>
        <v>0</v>
      </c>
      <c r="J56" s="14"/>
      <c r="K56" s="14"/>
      <c r="L56" s="14"/>
      <c r="M56" s="14"/>
      <c r="N56" s="14"/>
      <c r="O56" s="14"/>
      <c r="Q56" s="205"/>
      <c r="R56" s="206"/>
    </row>
    <row r="57" spans="1:18" s="28" customFormat="1" ht="5.25" customHeight="1" x14ac:dyDescent="0.25">
      <c r="A57" s="241"/>
      <c r="B57" s="216"/>
      <c r="C57" s="247"/>
      <c r="D57" s="157"/>
      <c r="E57" s="382"/>
      <c r="F57" s="377"/>
      <c r="G57" s="324"/>
      <c r="H57" s="222"/>
      <c r="I57" s="223"/>
      <c r="J57" s="14"/>
      <c r="K57" s="14"/>
      <c r="L57" s="14"/>
      <c r="M57" s="14"/>
      <c r="N57" s="14"/>
      <c r="O57" s="14"/>
      <c r="R57" s="206"/>
    </row>
    <row r="58" spans="1:18" s="68" customFormat="1" ht="30" customHeight="1" x14ac:dyDescent="0.25">
      <c r="A58" s="214">
        <v>10</v>
      </c>
      <c r="B58" s="218"/>
      <c r="C58" s="215" t="s">
        <v>388</v>
      </c>
      <c r="D58" s="210" t="s">
        <v>58</v>
      </c>
      <c r="E58" s="366">
        <v>1</v>
      </c>
      <c r="F58" s="377"/>
      <c r="G58" s="324"/>
      <c r="H58" s="250">
        <f t="shared" ref="H58" si="33">+E58*F58</f>
        <v>0</v>
      </c>
      <c r="I58" s="251">
        <f t="shared" ref="I58" si="34">+E58*G58</f>
        <v>0</v>
      </c>
      <c r="J58" s="14"/>
      <c r="K58" s="14"/>
      <c r="L58" s="14"/>
      <c r="M58" s="14"/>
      <c r="N58" s="14"/>
      <c r="O58" s="14"/>
      <c r="Q58" s="205"/>
      <c r="R58" s="206"/>
    </row>
    <row r="59" spans="1:18" s="28" customFormat="1" ht="5.25" customHeight="1" x14ac:dyDescent="0.25">
      <c r="A59" s="241"/>
      <c r="B59" s="216"/>
      <c r="C59" s="247"/>
      <c r="D59" s="157"/>
      <c r="E59" s="382"/>
      <c r="F59" s="377"/>
      <c r="G59" s="324"/>
      <c r="H59" s="222"/>
      <c r="I59" s="223"/>
      <c r="J59" s="14"/>
      <c r="K59" s="14"/>
      <c r="L59" s="14"/>
      <c r="M59" s="14"/>
      <c r="N59" s="14"/>
      <c r="O59" s="14"/>
      <c r="R59" s="206"/>
    </row>
    <row r="60" spans="1:18" s="68" customFormat="1" ht="26.45" customHeight="1" x14ac:dyDescent="0.25">
      <c r="A60" s="214">
        <v>11</v>
      </c>
      <c r="B60" s="218"/>
      <c r="C60" s="208" t="s">
        <v>226</v>
      </c>
      <c r="D60" s="210" t="s">
        <v>58</v>
      </c>
      <c r="E60" s="366">
        <v>1</v>
      </c>
      <c r="F60" s="377"/>
      <c r="G60" s="324"/>
      <c r="H60" s="250">
        <f t="shared" ref="H60" si="35">+E60*F60</f>
        <v>0</v>
      </c>
      <c r="I60" s="251">
        <f t="shared" ref="I60" si="36">+E60*G60</f>
        <v>0</v>
      </c>
      <c r="J60" s="14"/>
      <c r="K60" s="14"/>
      <c r="L60" s="14"/>
      <c r="M60" s="14"/>
      <c r="N60" s="14"/>
      <c r="O60" s="14"/>
      <c r="Q60" s="205"/>
      <c r="R60" s="206"/>
    </row>
    <row r="61" spans="1:18" s="28" customFormat="1" ht="5.25" customHeight="1" x14ac:dyDescent="0.25">
      <c r="A61" s="241"/>
      <c r="B61" s="216"/>
      <c r="C61" s="247"/>
      <c r="D61" s="157"/>
      <c r="E61" s="382"/>
      <c r="F61" s="377"/>
      <c r="G61" s="324"/>
      <c r="H61" s="222"/>
      <c r="I61" s="223"/>
      <c r="J61" s="14"/>
      <c r="K61" s="14"/>
      <c r="L61" s="14"/>
      <c r="M61" s="14"/>
      <c r="N61" s="14"/>
      <c r="O61" s="14"/>
      <c r="R61" s="206"/>
    </row>
    <row r="62" spans="1:18" s="68" customFormat="1" ht="30" customHeight="1" x14ac:dyDescent="0.25">
      <c r="A62" s="214">
        <v>12</v>
      </c>
      <c r="B62" s="218"/>
      <c r="C62" s="215" t="s">
        <v>387</v>
      </c>
      <c r="D62" s="210" t="s">
        <v>58</v>
      </c>
      <c r="E62" s="366">
        <v>1</v>
      </c>
      <c r="F62" s="377"/>
      <c r="G62" s="324"/>
      <c r="H62" s="250">
        <f t="shared" ref="H62" si="37">+E62*F62</f>
        <v>0</v>
      </c>
      <c r="I62" s="251">
        <f t="shared" ref="I62" si="38">+E62*G62</f>
        <v>0</v>
      </c>
      <c r="J62" s="14"/>
      <c r="K62" s="14"/>
      <c r="L62" s="14"/>
      <c r="M62" s="14"/>
      <c r="N62" s="14"/>
      <c r="O62" s="14"/>
      <c r="Q62" s="205"/>
      <c r="R62" s="206"/>
    </row>
    <row r="63" spans="1:18" s="28" customFormat="1" ht="5.25" customHeight="1" x14ac:dyDescent="0.25">
      <c r="A63" s="241"/>
      <c r="B63" s="216"/>
      <c r="C63" s="247"/>
      <c r="D63" s="157"/>
      <c r="E63" s="382"/>
      <c r="F63" s="377"/>
      <c r="G63" s="324"/>
      <c r="H63" s="222"/>
      <c r="I63" s="223"/>
      <c r="J63" s="14"/>
      <c r="K63" s="14"/>
      <c r="L63" s="14"/>
      <c r="M63" s="14"/>
      <c r="N63" s="14"/>
      <c r="O63" s="14"/>
      <c r="R63" s="206"/>
    </row>
    <row r="64" spans="1:18" s="68" customFormat="1" ht="31.5" customHeight="1" x14ac:dyDescent="0.25">
      <c r="A64" s="214">
        <v>13</v>
      </c>
      <c r="B64" s="218"/>
      <c r="C64" s="215" t="s">
        <v>428</v>
      </c>
      <c r="D64" s="210" t="s">
        <v>58</v>
      </c>
      <c r="E64" s="366">
        <v>1</v>
      </c>
      <c r="F64" s="377"/>
      <c r="G64" s="324"/>
      <c r="H64" s="250">
        <f t="shared" ref="H64" si="39">+E64*F64</f>
        <v>0</v>
      </c>
      <c r="I64" s="251">
        <f t="shared" ref="I64" si="40">+E64*G64</f>
        <v>0</v>
      </c>
      <c r="J64" s="14"/>
      <c r="K64" s="14"/>
      <c r="L64" s="14"/>
      <c r="M64" s="14"/>
      <c r="N64" s="14"/>
      <c r="O64" s="14"/>
      <c r="Q64" s="205"/>
      <c r="R64" s="206"/>
    </row>
    <row r="65" spans="1:18" s="28" customFormat="1" ht="5.25" customHeight="1" x14ac:dyDescent="0.25">
      <c r="A65" s="241"/>
      <c r="B65" s="216"/>
      <c r="C65" s="247"/>
      <c r="D65" s="157"/>
      <c r="E65" s="382"/>
      <c r="F65" s="377"/>
      <c r="G65" s="324"/>
      <c r="H65" s="222"/>
      <c r="I65" s="223"/>
      <c r="J65" s="14"/>
      <c r="K65" s="14"/>
      <c r="L65" s="14"/>
      <c r="M65" s="14"/>
      <c r="N65" s="14"/>
      <c r="O65" s="14"/>
      <c r="R65" s="206"/>
    </row>
    <row r="66" spans="1:18" s="68" customFormat="1" ht="25.5" x14ac:dyDescent="0.25">
      <c r="A66" s="214">
        <v>14</v>
      </c>
      <c r="B66" s="218"/>
      <c r="C66" s="215" t="s">
        <v>389</v>
      </c>
      <c r="D66" s="210" t="s">
        <v>58</v>
      </c>
      <c r="E66" s="366">
        <v>1</v>
      </c>
      <c r="F66" s="377"/>
      <c r="G66" s="324"/>
      <c r="H66" s="250">
        <f t="shared" ref="H66" si="41">+E66*F66</f>
        <v>0</v>
      </c>
      <c r="I66" s="251">
        <f t="shared" ref="I66" si="42">+E66*G66</f>
        <v>0</v>
      </c>
      <c r="J66" s="14"/>
      <c r="K66" s="14"/>
      <c r="L66" s="14"/>
      <c r="M66" s="14"/>
      <c r="N66" s="14"/>
      <c r="O66" s="14"/>
      <c r="Q66" s="205"/>
      <c r="R66" s="206"/>
    </row>
    <row r="67" spans="1:18" s="28" customFormat="1" ht="5.25" customHeight="1" x14ac:dyDescent="0.25">
      <c r="A67" s="241"/>
      <c r="B67" s="216"/>
      <c r="C67" s="247"/>
      <c r="D67" s="157"/>
      <c r="E67" s="382"/>
      <c r="F67" s="377"/>
      <c r="G67" s="324"/>
      <c r="H67" s="222"/>
      <c r="I67" s="223"/>
      <c r="J67" s="14"/>
      <c r="K67" s="14"/>
      <c r="L67" s="14"/>
      <c r="M67" s="14"/>
      <c r="N67" s="14"/>
      <c r="O67" s="14"/>
      <c r="R67" s="206"/>
    </row>
    <row r="68" spans="1:18" s="68" customFormat="1" ht="43.15" customHeight="1" x14ac:dyDescent="0.25">
      <c r="A68" s="214">
        <v>15</v>
      </c>
      <c r="B68" s="218"/>
      <c r="C68" s="215" t="s">
        <v>390</v>
      </c>
      <c r="D68" s="210" t="s">
        <v>58</v>
      </c>
      <c r="E68" s="366">
        <v>1</v>
      </c>
      <c r="F68" s="377"/>
      <c r="G68" s="324"/>
      <c r="H68" s="250">
        <f t="shared" ref="H68" si="43">+E68*F68</f>
        <v>0</v>
      </c>
      <c r="I68" s="251">
        <f t="shared" ref="I68" si="44">+E68*G68</f>
        <v>0</v>
      </c>
      <c r="J68" s="14"/>
      <c r="K68" s="14"/>
      <c r="L68" s="14"/>
      <c r="M68" s="14"/>
      <c r="N68" s="14"/>
      <c r="O68" s="14"/>
      <c r="Q68" s="205"/>
      <c r="R68" s="206"/>
    </row>
    <row r="69" spans="1:18" s="28" customFormat="1" ht="5.25" customHeight="1" x14ac:dyDescent="0.25">
      <c r="A69" s="241"/>
      <c r="B69" s="216"/>
      <c r="C69" s="247"/>
      <c r="D69" s="157"/>
      <c r="E69" s="382"/>
      <c r="F69" s="377"/>
      <c r="G69" s="324"/>
      <c r="H69" s="222"/>
      <c r="I69" s="223"/>
      <c r="J69" s="14"/>
      <c r="K69" s="14"/>
      <c r="L69" s="14"/>
      <c r="M69" s="14"/>
      <c r="N69" s="14"/>
      <c r="O69" s="14"/>
      <c r="R69" s="206"/>
    </row>
    <row r="70" spans="1:18" s="68" customFormat="1" ht="30" customHeight="1" x14ac:dyDescent="0.25">
      <c r="A70" s="214">
        <v>16</v>
      </c>
      <c r="B70" s="218"/>
      <c r="C70" s="240" t="s">
        <v>227</v>
      </c>
      <c r="D70" s="210"/>
      <c r="E70" s="361"/>
      <c r="F70" s="377"/>
      <c r="G70" s="324"/>
      <c r="H70" s="224">
        <f>+SUM(H71:H73)</f>
        <v>0</v>
      </c>
      <c r="I70" s="225">
        <f>+SUM(I71:I73)</f>
        <v>0</v>
      </c>
      <c r="J70" s="14"/>
      <c r="K70" s="14"/>
      <c r="L70" s="14"/>
      <c r="M70" s="14"/>
      <c r="N70" s="14"/>
      <c r="O70" s="14"/>
      <c r="Q70" s="205"/>
      <c r="R70" s="206"/>
    </row>
    <row r="71" spans="1:18" s="28" customFormat="1" x14ac:dyDescent="0.25">
      <c r="A71" s="211"/>
      <c r="B71" s="207" t="s">
        <v>111</v>
      </c>
      <c r="C71" s="248" t="s">
        <v>114</v>
      </c>
      <c r="D71" s="209" t="s">
        <v>40</v>
      </c>
      <c r="E71" s="360">
        <v>2</v>
      </c>
      <c r="F71" s="377"/>
      <c r="G71" s="324"/>
      <c r="H71" s="250">
        <f t="shared" ref="H71:H73" si="45">+E71*F71</f>
        <v>0</v>
      </c>
      <c r="I71" s="251">
        <f t="shared" ref="I71:I73" si="46">+E71*G71</f>
        <v>0</v>
      </c>
      <c r="J71" s="14"/>
      <c r="K71" s="14"/>
      <c r="L71" s="14"/>
      <c r="M71" s="14"/>
      <c r="N71" s="14"/>
      <c r="O71" s="14"/>
      <c r="P71" s="96"/>
      <c r="R71" s="206"/>
    </row>
    <row r="72" spans="1:18" s="68" customFormat="1" ht="15" customHeight="1" x14ac:dyDescent="0.25">
      <c r="A72" s="211"/>
      <c r="B72" s="207" t="s">
        <v>113</v>
      </c>
      <c r="C72" s="248" t="s">
        <v>112</v>
      </c>
      <c r="D72" s="209" t="s">
        <v>40</v>
      </c>
      <c r="E72" s="360">
        <v>2</v>
      </c>
      <c r="F72" s="377"/>
      <c r="G72" s="324"/>
      <c r="H72" s="250">
        <f t="shared" si="45"/>
        <v>0</v>
      </c>
      <c r="I72" s="251">
        <f t="shared" si="46"/>
        <v>0</v>
      </c>
      <c r="J72" s="14"/>
      <c r="K72" s="14"/>
      <c r="L72" s="14"/>
      <c r="M72" s="14"/>
      <c r="N72" s="14"/>
      <c r="O72" s="14"/>
      <c r="P72" s="96"/>
      <c r="R72" s="206"/>
    </row>
    <row r="73" spans="1:18" s="28" customFormat="1" x14ac:dyDescent="0.25">
      <c r="A73" s="212"/>
      <c r="B73" s="207" t="s">
        <v>115</v>
      </c>
      <c r="C73" s="249" t="s">
        <v>231</v>
      </c>
      <c r="D73" s="209" t="s">
        <v>40</v>
      </c>
      <c r="E73" s="360">
        <v>2</v>
      </c>
      <c r="F73" s="377"/>
      <c r="G73" s="324"/>
      <c r="H73" s="250">
        <f t="shared" si="45"/>
        <v>0</v>
      </c>
      <c r="I73" s="251">
        <f t="shared" si="46"/>
        <v>0</v>
      </c>
      <c r="J73" s="14"/>
      <c r="K73" s="14"/>
      <c r="L73" s="14"/>
      <c r="M73" s="14"/>
      <c r="N73" s="14"/>
      <c r="O73" s="14"/>
      <c r="P73" s="96"/>
      <c r="R73" s="206"/>
    </row>
    <row r="74" spans="1:18" s="28" customFormat="1" ht="5.25" customHeight="1" x14ac:dyDescent="0.25">
      <c r="A74" s="241"/>
      <c r="B74" s="216"/>
      <c r="C74" s="247"/>
      <c r="D74" s="157"/>
      <c r="E74" s="382"/>
      <c r="F74" s="377"/>
      <c r="G74" s="324"/>
      <c r="H74" s="222"/>
      <c r="I74" s="223"/>
      <c r="J74" s="14"/>
      <c r="K74" s="14"/>
      <c r="L74" s="14"/>
      <c r="M74" s="14"/>
      <c r="N74" s="14"/>
      <c r="O74" s="14"/>
      <c r="R74" s="206"/>
    </row>
    <row r="75" spans="1:18" s="2" customFormat="1" ht="15" customHeight="1" x14ac:dyDescent="0.2">
      <c r="A75" s="219">
        <v>17</v>
      </c>
      <c r="B75" s="243"/>
      <c r="C75" s="244" t="s">
        <v>436</v>
      </c>
      <c r="D75" s="209" t="s">
        <v>392</v>
      </c>
      <c r="E75" s="365">
        <v>1200</v>
      </c>
      <c r="F75" s="377"/>
      <c r="G75" s="324"/>
      <c r="H75" s="224">
        <f>+F75*E75</f>
        <v>0</v>
      </c>
      <c r="I75" s="225">
        <f>+E75*G75</f>
        <v>0</v>
      </c>
      <c r="J75" s="14"/>
      <c r="K75" s="14"/>
      <c r="L75" s="14"/>
      <c r="M75" s="14"/>
      <c r="N75" s="14"/>
      <c r="O75" s="14"/>
      <c r="Q75" s="205"/>
      <c r="R75" s="206"/>
    </row>
    <row r="76" spans="1:18" s="28" customFormat="1" ht="5.25" customHeight="1" x14ac:dyDescent="0.25">
      <c r="A76" s="241"/>
      <c r="B76" s="216"/>
      <c r="C76" s="247"/>
      <c r="D76" s="157"/>
      <c r="E76" s="382"/>
      <c r="F76" s="377"/>
      <c r="G76" s="324"/>
      <c r="H76" s="222"/>
      <c r="I76" s="223"/>
      <c r="J76" s="14"/>
      <c r="K76" s="14"/>
      <c r="L76" s="14"/>
      <c r="M76" s="14"/>
      <c r="N76" s="14"/>
      <c r="O76" s="14"/>
      <c r="R76" s="206"/>
    </row>
    <row r="77" spans="1:18" s="28" customFormat="1" x14ac:dyDescent="0.25">
      <c r="A77" s="214">
        <v>18</v>
      </c>
      <c r="B77" s="217"/>
      <c r="C77" s="240" t="s">
        <v>232</v>
      </c>
      <c r="D77" s="243"/>
      <c r="E77" s="361"/>
      <c r="F77" s="377"/>
      <c r="G77" s="324"/>
      <c r="H77" s="224">
        <f>SUM(H78:H82)</f>
        <v>0</v>
      </c>
      <c r="I77" s="225">
        <f>SUM(I78:I82)</f>
        <v>0</v>
      </c>
      <c r="J77" s="14"/>
      <c r="K77" s="14"/>
      <c r="L77" s="14"/>
      <c r="M77" s="14"/>
      <c r="N77" s="14"/>
      <c r="O77" s="14"/>
      <c r="Q77" s="205"/>
      <c r="R77" s="206"/>
    </row>
    <row r="78" spans="1:18" s="28" customFormat="1" ht="38.25" x14ac:dyDescent="0.25">
      <c r="A78" s="212"/>
      <c r="B78" s="207" t="s">
        <v>121</v>
      </c>
      <c r="C78" s="226" t="s">
        <v>233</v>
      </c>
      <c r="D78" s="157" t="s">
        <v>37</v>
      </c>
      <c r="E78" s="385">
        <v>1</v>
      </c>
      <c r="F78" s="377"/>
      <c r="G78" s="324"/>
      <c r="H78" s="250">
        <f t="shared" ref="H78" si="47">+E78*F78</f>
        <v>0</v>
      </c>
      <c r="I78" s="251">
        <f t="shared" ref="I78" si="48">+E78*G78</f>
        <v>0</v>
      </c>
      <c r="J78" s="14"/>
      <c r="K78" s="14"/>
      <c r="L78" s="14"/>
      <c r="M78" s="14"/>
      <c r="N78" s="14"/>
      <c r="O78" s="14"/>
      <c r="R78" s="206"/>
    </row>
    <row r="79" spans="1:18" s="68" customFormat="1" ht="41.25" customHeight="1" x14ac:dyDescent="0.25">
      <c r="A79" s="212"/>
      <c r="B79" s="207" t="s">
        <v>234</v>
      </c>
      <c r="C79" s="226" t="s">
        <v>235</v>
      </c>
      <c r="D79" s="157" t="s">
        <v>37</v>
      </c>
      <c r="E79" s="385">
        <v>1</v>
      </c>
      <c r="F79" s="377"/>
      <c r="G79" s="324"/>
      <c r="H79" s="250">
        <f t="shared" ref="H79" si="49">+E79*F79</f>
        <v>0</v>
      </c>
      <c r="I79" s="251">
        <f t="shared" ref="I79" si="50">+E79*G79</f>
        <v>0</v>
      </c>
      <c r="J79" s="14"/>
      <c r="K79" s="14"/>
      <c r="L79" s="14"/>
      <c r="M79" s="14"/>
      <c r="N79" s="14"/>
      <c r="O79" s="14"/>
      <c r="R79" s="206"/>
    </row>
    <row r="80" spans="1:18" s="28" customFormat="1" ht="27.75" customHeight="1" x14ac:dyDescent="0.25">
      <c r="A80" s="212"/>
      <c r="B80" s="207" t="s">
        <v>236</v>
      </c>
      <c r="C80" s="226" t="s">
        <v>237</v>
      </c>
      <c r="D80" s="157" t="s">
        <v>37</v>
      </c>
      <c r="E80" s="385">
        <v>1</v>
      </c>
      <c r="F80" s="377"/>
      <c r="G80" s="324"/>
      <c r="H80" s="250">
        <f t="shared" ref="H80" si="51">+E80*F80</f>
        <v>0</v>
      </c>
      <c r="I80" s="251">
        <f t="shared" ref="I80" si="52">+E80*G80</f>
        <v>0</v>
      </c>
      <c r="J80" s="14"/>
      <c r="K80" s="14"/>
      <c r="L80" s="14"/>
      <c r="M80" s="14"/>
      <c r="N80" s="14"/>
      <c r="O80" s="14"/>
      <c r="R80" s="206"/>
    </row>
    <row r="81" spans="1:18" s="28" customFormat="1" ht="16.5" customHeight="1" x14ac:dyDescent="0.25">
      <c r="A81" s="212"/>
      <c r="B81" s="207" t="s">
        <v>238</v>
      </c>
      <c r="C81" s="226" t="s">
        <v>239</v>
      </c>
      <c r="D81" s="157" t="s">
        <v>37</v>
      </c>
      <c r="E81" s="385">
        <v>1</v>
      </c>
      <c r="F81" s="377"/>
      <c r="G81" s="324"/>
      <c r="H81" s="250">
        <f t="shared" ref="H81" si="53">+E81*F81</f>
        <v>0</v>
      </c>
      <c r="I81" s="251">
        <f t="shared" ref="I81" si="54">+E81*G81</f>
        <v>0</v>
      </c>
      <c r="J81" s="14"/>
      <c r="K81" s="14"/>
      <c r="L81" s="14"/>
      <c r="M81" s="14"/>
      <c r="N81" s="14"/>
      <c r="O81" s="14"/>
      <c r="R81" s="206"/>
    </row>
    <row r="82" spans="1:18" s="28" customFormat="1" ht="18.75" customHeight="1" x14ac:dyDescent="0.25">
      <c r="A82" s="212"/>
      <c r="B82" s="207" t="s">
        <v>240</v>
      </c>
      <c r="C82" s="226" t="s">
        <v>241</v>
      </c>
      <c r="D82" s="157" t="s">
        <v>37</v>
      </c>
      <c r="E82" s="385">
        <v>1</v>
      </c>
      <c r="F82" s="377"/>
      <c r="G82" s="324"/>
      <c r="H82" s="250">
        <f t="shared" ref="H82" si="55">+E82*F82</f>
        <v>0</v>
      </c>
      <c r="I82" s="251">
        <f t="shared" ref="I82" si="56">+E82*G82</f>
        <v>0</v>
      </c>
      <c r="J82" s="14"/>
      <c r="K82" s="14"/>
      <c r="L82" s="14"/>
      <c r="M82" s="14"/>
      <c r="N82" s="14"/>
      <c r="O82" s="14"/>
      <c r="R82" s="206"/>
    </row>
    <row r="83" spans="1:18" s="28" customFormat="1" ht="5.25" customHeight="1" x14ac:dyDescent="0.25">
      <c r="A83" s="241"/>
      <c r="B83" s="216"/>
      <c r="C83" s="247"/>
      <c r="D83" s="157"/>
      <c r="E83" s="382"/>
      <c r="F83" s="377"/>
      <c r="G83" s="324"/>
      <c r="H83" s="222"/>
      <c r="I83" s="223"/>
      <c r="J83" s="14"/>
      <c r="K83" s="14"/>
      <c r="L83" s="14"/>
      <c r="M83" s="14"/>
      <c r="N83" s="14"/>
      <c r="O83" s="14"/>
      <c r="R83" s="206"/>
    </row>
    <row r="84" spans="1:18" s="28" customFormat="1" x14ac:dyDescent="0.25">
      <c r="A84" s="214">
        <v>19</v>
      </c>
      <c r="B84" s="218"/>
      <c r="C84" s="244" t="s">
        <v>393</v>
      </c>
      <c r="D84" s="210" t="s">
        <v>37</v>
      </c>
      <c r="E84" s="360">
        <v>2</v>
      </c>
      <c r="F84" s="377"/>
      <c r="G84" s="324"/>
      <c r="H84" s="250">
        <f t="shared" ref="H84" si="57">+E84*F84</f>
        <v>0</v>
      </c>
      <c r="I84" s="251">
        <f t="shared" ref="I84" si="58">+E84*G84</f>
        <v>0</v>
      </c>
      <c r="J84" s="14"/>
      <c r="K84" s="14"/>
      <c r="L84" s="14"/>
      <c r="M84" s="14"/>
      <c r="N84" s="14"/>
      <c r="O84" s="14"/>
      <c r="P84" s="99"/>
      <c r="Q84" s="205"/>
      <c r="R84" s="206"/>
    </row>
    <row r="85" spans="1:18" s="28" customFormat="1" ht="5.25" customHeight="1" x14ac:dyDescent="0.25">
      <c r="A85" s="241"/>
      <c r="B85" s="216"/>
      <c r="C85" s="247"/>
      <c r="D85" s="157"/>
      <c r="E85" s="382"/>
      <c r="F85" s="377"/>
      <c r="G85" s="324"/>
      <c r="H85" s="222"/>
      <c r="I85" s="223"/>
      <c r="J85" s="14"/>
      <c r="K85" s="14"/>
      <c r="L85" s="14"/>
      <c r="M85" s="14"/>
      <c r="N85" s="14"/>
      <c r="O85" s="14"/>
      <c r="R85" s="206"/>
    </row>
    <row r="86" spans="1:18" s="68" customFormat="1" ht="15" customHeight="1" x14ac:dyDescent="0.25">
      <c r="A86" s="214">
        <v>20</v>
      </c>
      <c r="B86" s="218"/>
      <c r="C86" s="240" t="s">
        <v>242</v>
      </c>
      <c r="D86" s="210"/>
      <c r="E86" s="361"/>
      <c r="F86" s="377"/>
      <c r="G86" s="324"/>
      <c r="H86" s="224">
        <f>+SUM(H87:H91)</f>
        <v>0</v>
      </c>
      <c r="I86" s="225">
        <f>+SUM(I87:I91)</f>
        <v>0</v>
      </c>
      <c r="J86" s="14"/>
      <c r="K86" s="14"/>
      <c r="L86" s="14"/>
      <c r="M86" s="14"/>
      <c r="N86" s="14"/>
      <c r="O86" s="14"/>
      <c r="Q86" s="205"/>
      <c r="R86" s="206"/>
    </row>
    <row r="87" spans="1:18" s="28" customFormat="1" ht="15" customHeight="1" x14ac:dyDescent="0.25">
      <c r="A87" s="230"/>
      <c r="B87" s="209" t="s">
        <v>125</v>
      </c>
      <c r="C87" s="247" t="s">
        <v>243</v>
      </c>
      <c r="D87" s="209" t="s">
        <v>37</v>
      </c>
      <c r="E87" s="360">
        <v>20</v>
      </c>
      <c r="F87" s="377"/>
      <c r="G87" s="324"/>
      <c r="H87" s="250">
        <f t="shared" ref="H87" si="59">+E87*F87</f>
        <v>0</v>
      </c>
      <c r="I87" s="251">
        <f t="shared" ref="I87" si="60">+E87*G87</f>
        <v>0</v>
      </c>
      <c r="J87" s="14"/>
      <c r="K87" s="14"/>
      <c r="L87" s="14"/>
      <c r="M87" s="14"/>
      <c r="N87" s="14"/>
      <c r="O87" s="14"/>
      <c r="P87" s="96"/>
      <c r="Q87" s="97"/>
      <c r="R87" s="206"/>
    </row>
    <row r="88" spans="1:18" s="68" customFormat="1" ht="15" customHeight="1" x14ac:dyDescent="0.25">
      <c r="A88" s="230"/>
      <c r="B88" s="209" t="s">
        <v>126</v>
      </c>
      <c r="C88" s="247" t="s">
        <v>244</v>
      </c>
      <c r="D88" s="209" t="s">
        <v>37</v>
      </c>
      <c r="E88" s="360">
        <v>10</v>
      </c>
      <c r="F88" s="377"/>
      <c r="G88" s="324"/>
      <c r="H88" s="250">
        <f t="shared" ref="H88" si="61">+E88*F88</f>
        <v>0</v>
      </c>
      <c r="I88" s="251">
        <f t="shared" ref="I88" si="62">+E88*G88</f>
        <v>0</v>
      </c>
      <c r="J88" s="14"/>
      <c r="K88" s="14"/>
      <c r="L88" s="14"/>
      <c r="M88" s="14"/>
      <c r="N88" s="14"/>
      <c r="O88" s="14"/>
      <c r="P88" s="96"/>
      <c r="Q88" s="97"/>
      <c r="R88" s="206"/>
    </row>
    <row r="89" spans="1:18" s="2" customFormat="1" ht="29.25" customHeight="1" x14ac:dyDescent="0.2">
      <c r="A89" s="230"/>
      <c r="B89" s="209" t="s">
        <v>128</v>
      </c>
      <c r="C89" s="247" t="s">
        <v>245</v>
      </c>
      <c r="D89" s="209" t="s">
        <v>37</v>
      </c>
      <c r="E89" s="360">
        <v>30</v>
      </c>
      <c r="F89" s="377"/>
      <c r="G89" s="324"/>
      <c r="H89" s="250">
        <f t="shared" ref="H89" si="63">+E89*F89</f>
        <v>0</v>
      </c>
      <c r="I89" s="251">
        <f t="shared" ref="I89" si="64">+E89*G89</f>
        <v>0</v>
      </c>
      <c r="J89" s="14"/>
      <c r="K89" s="14"/>
      <c r="L89" s="14"/>
      <c r="M89" s="14"/>
      <c r="N89" s="14"/>
      <c r="O89" s="14"/>
      <c r="P89" s="96"/>
      <c r="Q89" s="97"/>
      <c r="R89" s="206"/>
    </row>
    <row r="90" spans="1:18" s="2" customFormat="1" ht="30" customHeight="1" x14ac:dyDescent="0.2">
      <c r="A90" s="230"/>
      <c r="B90" s="209" t="s">
        <v>129</v>
      </c>
      <c r="C90" s="247" t="s">
        <v>246</v>
      </c>
      <c r="D90" s="209" t="s">
        <v>37</v>
      </c>
      <c r="E90" s="370">
        <v>1</v>
      </c>
      <c r="F90" s="377"/>
      <c r="G90" s="324"/>
      <c r="H90" s="222">
        <f t="shared" ref="H90:H91" si="65">+E90*F90</f>
        <v>0</v>
      </c>
      <c r="I90" s="223">
        <f t="shared" ref="I90:I91" si="66">+E90*G90</f>
        <v>0</v>
      </c>
      <c r="J90" s="14"/>
      <c r="K90" s="14"/>
      <c r="L90" s="14"/>
      <c r="M90" s="14"/>
      <c r="N90" s="14"/>
      <c r="O90" s="14"/>
      <c r="P90" s="96"/>
      <c r="Q90" s="97"/>
      <c r="R90" s="206"/>
    </row>
    <row r="91" spans="1:18" s="2" customFormat="1" ht="23.25" customHeight="1" x14ac:dyDescent="0.2">
      <c r="A91" s="230"/>
      <c r="B91" s="209" t="s">
        <v>447</v>
      </c>
      <c r="C91" s="247" t="s">
        <v>248</v>
      </c>
      <c r="D91" s="209" t="s">
        <v>37</v>
      </c>
      <c r="E91" s="370">
        <v>1</v>
      </c>
      <c r="F91" s="377"/>
      <c r="G91" s="324"/>
      <c r="H91" s="250">
        <f t="shared" si="65"/>
        <v>0</v>
      </c>
      <c r="I91" s="251">
        <f t="shared" si="66"/>
        <v>0</v>
      </c>
      <c r="J91" s="14"/>
      <c r="K91" s="14"/>
      <c r="L91" s="14"/>
      <c r="M91" s="14"/>
      <c r="N91" s="14"/>
      <c r="O91" s="14"/>
      <c r="Q91" s="97"/>
      <c r="R91" s="206"/>
    </row>
    <row r="92" spans="1:18" s="28" customFormat="1" ht="5.25" customHeight="1" x14ac:dyDescent="0.25">
      <c r="A92" s="241"/>
      <c r="B92" s="216"/>
      <c r="C92" s="247"/>
      <c r="D92" s="157"/>
      <c r="E92" s="382"/>
      <c r="F92" s="377"/>
      <c r="G92" s="324"/>
      <c r="H92" s="222"/>
      <c r="I92" s="223"/>
      <c r="J92" s="14"/>
      <c r="K92" s="14"/>
      <c r="L92" s="14"/>
      <c r="M92" s="14"/>
      <c r="N92" s="14"/>
      <c r="O92" s="14"/>
      <c r="R92" s="206"/>
    </row>
    <row r="93" spans="1:18" s="2" customFormat="1" ht="15" customHeight="1" x14ac:dyDescent="0.2">
      <c r="A93" s="233">
        <v>21</v>
      </c>
      <c r="B93" s="210"/>
      <c r="C93" s="231" t="s">
        <v>249</v>
      </c>
      <c r="D93" s="210" t="s">
        <v>37</v>
      </c>
      <c r="E93" s="360">
        <v>10</v>
      </c>
      <c r="F93" s="377"/>
      <c r="G93" s="324"/>
      <c r="H93" s="250">
        <f>+E93*F93</f>
        <v>0</v>
      </c>
      <c r="I93" s="251">
        <f t="shared" ref="I93" si="67">+E93*G93</f>
        <v>0</v>
      </c>
      <c r="J93" s="14"/>
      <c r="K93" s="14"/>
      <c r="L93" s="14"/>
      <c r="M93" s="14"/>
      <c r="N93" s="14"/>
      <c r="O93" s="14"/>
      <c r="Q93" s="205"/>
      <c r="R93" s="206"/>
    </row>
    <row r="94" spans="1:18" s="28" customFormat="1" ht="5.25" customHeight="1" x14ac:dyDescent="0.25">
      <c r="A94" s="241"/>
      <c r="B94" s="216"/>
      <c r="C94" s="247"/>
      <c r="D94" s="157"/>
      <c r="E94" s="382"/>
      <c r="F94" s="377"/>
      <c r="G94" s="324"/>
      <c r="H94" s="222"/>
      <c r="I94" s="223"/>
      <c r="J94" s="14"/>
      <c r="K94" s="14"/>
      <c r="L94" s="14"/>
      <c r="M94" s="14"/>
      <c r="N94" s="14"/>
      <c r="O94" s="14"/>
      <c r="R94" s="206"/>
    </row>
    <row r="95" spans="1:18" s="69" customFormat="1" x14ac:dyDescent="0.2">
      <c r="A95" s="233">
        <v>22</v>
      </c>
      <c r="B95" s="210"/>
      <c r="C95" s="231" t="s">
        <v>250</v>
      </c>
      <c r="D95" s="210" t="s">
        <v>37</v>
      </c>
      <c r="E95" s="361">
        <v>1</v>
      </c>
      <c r="F95" s="377"/>
      <c r="G95" s="324"/>
      <c r="H95" s="250">
        <f t="shared" ref="H95" si="68">+E95*F95</f>
        <v>0</v>
      </c>
      <c r="I95" s="251">
        <f t="shared" ref="I95" si="69">+E95*G95</f>
        <v>0</v>
      </c>
      <c r="J95" s="14"/>
      <c r="K95" s="14"/>
      <c r="L95" s="14"/>
      <c r="M95" s="14"/>
      <c r="N95" s="14"/>
      <c r="O95" s="14"/>
      <c r="Q95" s="205"/>
      <c r="R95" s="206"/>
    </row>
    <row r="96" spans="1:18" s="28" customFormat="1" ht="5.25" customHeight="1" x14ac:dyDescent="0.25">
      <c r="A96" s="241"/>
      <c r="B96" s="216"/>
      <c r="C96" s="247"/>
      <c r="D96" s="157"/>
      <c r="E96" s="382"/>
      <c r="F96" s="377"/>
      <c r="G96" s="324"/>
      <c r="H96" s="222"/>
      <c r="I96" s="223"/>
      <c r="J96" s="14"/>
      <c r="K96" s="14"/>
      <c r="L96" s="14"/>
      <c r="M96" s="14"/>
      <c r="N96" s="14"/>
      <c r="O96" s="14"/>
      <c r="R96" s="206"/>
    </row>
    <row r="97" spans="1:18" s="69" customFormat="1" ht="15" customHeight="1" x14ac:dyDescent="0.2">
      <c r="A97" s="233">
        <v>23</v>
      </c>
      <c r="B97" s="210"/>
      <c r="C97" s="231" t="s">
        <v>251</v>
      </c>
      <c r="D97" s="210" t="s">
        <v>37</v>
      </c>
      <c r="E97" s="361">
        <v>1</v>
      </c>
      <c r="F97" s="377"/>
      <c r="G97" s="324"/>
      <c r="H97" s="224">
        <f>+E97*F97</f>
        <v>0</v>
      </c>
      <c r="I97" s="225">
        <f>+E97*G97</f>
        <v>0</v>
      </c>
      <c r="J97" s="14"/>
      <c r="K97" s="14"/>
      <c r="L97" s="14"/>
      <c r="M97" s="14"/>
      <c r="N97" s="14"/>
      <c r="O97" s="14"/>
      <c r="Q97" s="205"/>
      <c r="R97" s="206"/>
    </row>
    <row r="98" spans="1:18" s="28" customFormat="1" ht="5.25" customHeight="1" x14ac:dyDescent="0.25">
      <c r="A98" s="241"/>
      <c r="B98" s="216"/>
      <c r="C98" s="247"/>
      <c r="D98" s="157"/>
      <c r="E98" s="382"/>
      <c r="F98" s="377"/>
      <c r="G98" s="324"/>
      <c r="H98" s="222"/>
      <c r="I98" s="223"/>
      <c r="J98" s="14"/>
      <c r="K98" s="14"/>
      <c r="L98" s="14"/>
      <c r="M98" s="14"/>
      <c r="N98" s="14"/>
      <c r="O98" s="14"/>
      <c r="R98" s="206"/>
    </row>
    <row r="99" spans="1:18" s="69" customFormat="1" ht="15" customHeight="1" x14ac:dyDescent="0.2">
      <c r="A99" s="230">
        <v>24</v>
      </c>
      <c r="B99" s="209"/>
      <c r="C99" s="231" t="s">
        <v>252</v>
      </c>
      <c r="D99" s="209"/>
      <c r="E99" s="371"/>
      <c r="F99" s="377"/>
      <c r="G99" s="324"/>
      <c r="H99" s="220">
        <f>SUM(H100:H101)</f>
        <v>0</v>
      </c>
      <c r="I99" s="221">
        <f>SUM(I100:I101)</f>
        <v>0</v>
      </c>
      <c r="J99" s="14"/>
      <c r="K99" s="14"/>
      <c r="L99" s="14"/>
      <c r="M99" s="14"/>
      <c r="N99" s="14"/>
      <c r="O99" s="14"/>
      <c r="Q99" s="205"/>
      <c r="R99" s="206"/>
    </row>
    <row r="100" spans="1:18" s="2" customFormat="1" ht="19.5" customHeight="1" x14ac:dyDescent="0.2">
      <c r="A100" s="230"/>
      <c r="B100" s="209" t="s">
        <v>787</v>
      </c>
      <c r="C100" s="245" t="s">
        <v>398</v>
      </c>
      <c r="D100" s="209" t="s">
        <v>37</v>
      </c>
      <c r="E100" s="370">
        <v>1</v>
      </c>
      <c r="F100" s="377"/>
      <c r="G100" s="324"/>
      <c r="H100" s="222">
        <f t="shared" ref="H100:H101" si="70">+E100*F100</f>
        <v>0</v>
      </c>
      <c r="I100" s="254">
        <f t="shared" ref="I100:I101" si="71">+E100*G100</f>
        <v>0</v>
      </c>
      <c r="J100" s="14"/>
      <c r="K100" s="14"/>
      <c r="L100" s="14"/>
      <c r="M100" s="14"/>
      <c r="N100" s="14"/>
      <c r="O100" s="14"/>
      <c r="R100" s="206"/>
    </row>
    <row r="101" spans="1:18" s="28" customFormat="1" ht="15" customHeight="1" x14ac:dyDescent="0.25">
      <c r="A101" s="230"/>
      <c r="B101" s="209" t="s">
        <v>788</v>
      </c>
      <c r="C101" s="245" t="s">
        <v>253</v>
      </c>
      <c r="D101" s="209" t="s">
        <v>37</v>
      </c>
      <c r="E101" s="370">
        <v>1</v>
      </c>
      <c r="F101" s="377"/>
      <c r="G101" s="324"/>
      <c r="H101" s="222">
        <f t="shared" si="70"/>
        <v>0</v>
      </c>
      <c r="I101" s="254">
        <f t="shared" si="71"/>
        <v>0</v>
      </c>
      <c r="J101" s="14"/>
      <c r="K101" s="14"/>
      <c r="L101" s="14"/>
      <c r="M101" s="14"/>
      <c r="N101" s="14"/>
      <c r="O101" s="14"/>
      <c r="R101" s="206"/>
    </row>
    <row r="102" spans="1:18" s="28" customFormat="1" ht="15" customHeight="1" x14ac:dyDescent="0.25">
      <c r="A102" s="241"/>
      <c r="B102" s="216"/>
      <c r="C102" s="247"/>
      <c r="D102" s="157"/>
      <c r="E102" s="382"/>
      <c r="F102" s="377"/>
      <c r="G102" s="324"/>
      <c r="H102" s="222"/>
      <c r="I102" s="223"/>
      <c r="J102" s="14"/>
      <c r="K102" s="14"/>
      <c r="L102" s="14"/>
      <c r="M102" s="14"/>
      <c r="N102" s="14"/>
      <c r="O102" s="14"/>
      <c r="R102" s="206"/>
    </row>
    <row r="103" spans="1:18" s="28" customFormat="1" x14ac:dyDescent="0.25">
      <c r="A103" s="214">
        <v>25</v>
      </c>
      <c r="B103" s="216"/>
      <c r="C103" s="240" t="s">
        <v>254</v>
      </c>
      <c r="D103" s="210"/>
      <c r="E103" s="361"/>
      <c r="F103" s="377"/>
      <c r="G103" s="324"/>
      <c r="H103" s="224">
        <f>+SUM(H104:H106)</f>
        <v>0</v>
      </c>
      <c r="I103" s="255">
        <f>+SUM(I104:I106)</f>
        <v>0</v>
      </c>
      <c r="J103" s="14"/>
      <c r="K103" s="14"/>
      <c r="L103" s="14"/>
      <c r="M103" s="14"/>
      <c r="N103" s="14"/>
      <c r="O103" s="14"/>
      <c r="Q103" s="205"/>
      <c r="R103" s="206"/>
    </row>
    <row r="104" spans="1:18" s="28" customFormat="1" ht="15" customHeight="1" x14ac:dyDescent="0.25">
      <c r="A104" s="230"/>
      <c r="B104" s="209" t="s">
        <v>774</v>
      </c>
      <c r="C104" s="249" t="s">
        <v>255</v>
      </c>
      <c r="D104" s="209" t="s">
        <v>37</v>
      </c>
      <c r="E104" s="284">
        <v>1</v>
      </c>
      <c r="F104" s="377"/>
      <c r="G104" s="324"/>
      <c r="H104" s="222">
        <f t="shared" ref="H104:H108" si="72">+E104*F104</f>
        <v>0</v>
      </c>
      <c r="I104" s="223">
        <f t="shared" ref="I104:I108" si="73">+E104*G104</f>
        <v>0</v>
      </c>
      <c r="J104" s="14"/>
      <c r="K104" s="14"/>
      <c r="L104" s="14"/>
      <c r="M104" s="14"/>
      <c r="N104" s="14"/>
      <c r="O104" s="14"/>
      <c r="R104" s="206"/>
    </row>
    <row r="105" spans="1:18" s="28" customFormat="1" ht="15" customHeight="1" x14ac:dyDescent="0.25">
      <c r="A105" s="230"/>
      <c r="B105" s="209" t="s">
        <v>776</v>
      </c>
      <c r="C105" s="249" t="s">
        <v>256</v>
      </c>
      <c r="D105" s="209" t="s">
        <v>37</v>
      </c>
      <c r="E105" s="284">
        <v>1</v>
      </c>
      <c r="F105" s="377"/>
      <c r="G105" s="324"/>
      <c r="H105" s="222">
        <f t="shared" si="72"/>
        <v>0</v>
      </c>
      <c r="I105" s="223">
        <f t="shared" si="73"/>
        <v>0</v>
      </c>
      <c r="J105" s="14"/>
      <c r="K105" s="14"/>
      <c r="L105" s="14"/>
      <c r="M105" s="14"/>
      <c r="N105" s="14"/>
      <c r="O105" s="14"/>
      <c r="R105" s="206"/>
    </row>
    <row r="106" spans="1:18" s="2" customFormat="1" ht="15" customHeight="1" x14ac:dyDescent="0.2">
      <c r="A106" s="230"/>
      <c r="B106" s="209" t="s">
        <v>777</v>
      </c>
      <c r="C106" s="249" t="s">
        <v>257</v>
      </c>
      <c r="D106" s="209" t="s">
        <v>37</v>
      </c>
      <c r="E106" s="284">
        <v>1</v>
      </c>
      <c r="F106" s="377"/>
      <c r="G106" s="324"/>
      <c r="H106" s="222">
        <f t="shared" si="72"/>
        <v>0</v>
      </c>
      <c r="I106" s="223">
        <f t="shared" si="73"/>
        <v>0</v>
      </c>
      <c r="J106" s="14"/>
      <c r="K106" s="14"/>
      <c r="L106" s="14"/>
      <c r="M106" s="14"/>
      <c r="N106" s="14"/>
      <c r="O106" s="14"/>
      <c r="R106" s="206"/>
    </row>
    <row r="107" spans="1:18" s="28" customFormat="1" ht="5.25" customHeight="1" x14ac:dyDescent="0.25">
      <c r="A107" s="241"/>
      <c r="B107" s="216"/>
      <c r="C107" s="247"/>
      <c r="D107" s="157"/>
      <c r="E107" s="382"/>
      <c r="F107" s="377"/>
      <c r="G107" s="324"/>
      <c r="H107" s="222"/>
      <c r="I107" s="223"/>
      <c r="J107" s="14"/>
      <c r="K107" s="14"/>
      <c r="L107" s="14"/>
      <c r="M107" s="14"/>
      <c r="N107" s="14"/>
      <c r="O107" s="14"/>
      <c r="R107" s="206"/>
    </row>
    <row r="108" spans="1:18" s="2" customFormat="1" ht="15" customHeight="1" x14ac:dyDescent="0.2">
      <c r="A108" s="214">
        <v>26</v>
      </c>
      <c r="B108" s="216"/>
      <c r="C108" s="240" t="s">
        <v>258</v>
      </c>
      <c r="D108" s="210" t="s">
        <v>37</v>
      </c>
      <c r="E108" s="361">
        <v>1</v>
      </c>
      <c r="F108" s="377"/>
      <c r="G108" s="324"/>
      <c r="H108" s="224">
        <f t="shared" si="72"/>
        <v>0</v>
      </c>
      <c r="I108" s="225">
        <f t="shared" si="73"/>
        <v>0</v>
      </c>
      <c r="J108" s="14"/>
      <c r="K108" s="14"/>
      <c r="L108" s="14"/>
      <c r="M108" s="14"/>
      <c r="N108" s="14"/>
      <c r="O108" s="14"/>
      <c r="Q108" s="205"/>
      <c r="R108" s="206"/>
    </row>
    <row r="109" spans="1:18" s="28" customFormat="1" ht="5.25" customHeight="1" x14ac:dyDescent="0.25">
      <c r="A109" s="241"/>
      <c r="B109" s="216"/>
      <c r="C109" s="247"/>
      <c r="D109" s="157"/>
      <c r="E109" s="382"/>
      <c r="F109" s="377"/>
      <c r="G109" s="324"/>
      <c r="H109" s="222"/>
      <c r="I109" s="223"/>
      <c r="J109" s="14"/>
      <c r="K109" s="14"/>
      <c r="L109" s="14"/>
      <c r="M109" s="14"/>
      <c r="N109" s="14"/>
      <c r="O109" s="14"/>
      <c r="R109" s="206"/>
    </row>
    <row r="110" spans="1:18" s="28" customFormat="1" ht="14.25" customHeight="1" x14ac:dyDescent="0.25">
      <c r="A110" s="374"/>
      <c r="B110" s="375"/>
      <c r="C110" s="376"/>
      <c r="D110" s="326"/>
      <c r="E110" s="360"/>
      <c r="F110" s="377"/>
      <c r="G110" s="324"/>
      <c r="H110" s="323">
        <f t="shared" ref="H110" si="74">+E110*F110</f>
        <v>0</v>
      </c>
      <c r="I110" s="223">
        <f t="shared" ref="I110" si="75">+E110*G110</f>
        <v>0</v>
      </c>
      <c r="J110" s="14"/>
      <c r="K110" s="14"/>
      <c r="L110" s="14"/>
      <c r="M110" s="14"/>
      <c r="N110" s="14"/>
      <c r="O110" s="14"/>
      <c r="R110" s="206"/>
    </row>
    <row r="111" spans="1:18" s="28" customFormat="1" ht="14.25" customHeight="1" x14ac:dyDescent="0.25">
      <c r="A111" s="374"/>
      <c r="B111" s="375"/>
      <c r="C111" s="376"/>
      <c r="D111" s="326"/>
      <c r="E111" s="360"/>
      <c r="F111" s="377"/>
      <c r="G111" s="324"/>
      <c r="H111" s="323">
        <f t="shared" ref="H111:H119" si="76">+E111*F111</f>
        <v>0</v>
      </c>
      <c r="I111" s="223">
        <f t="shared" ref="I111:I119" si="77">+E111*G111</f>
        <v>0</v>
      </c>
      <c r="J111" s="14"/>
      <c r="K111" s="14"/>
      <c r="L111" s="14"/>
      <c r="M111" s="14"/>
      <c r="N111" s="14"/>
      <c r="O111" s="14"/>
      <c r="R111" s="206"/>
    </row>
    <row r="112" spans="1:18" s="28" customFormat="1" ht="14.25" customHeight="1" x14ac:dyDescent="0.25">
      <c r="A112" s="374"/>
      <c r="B112" s="375"/>
      <c r="C112" s="376"/>
      <c r="D112" s="326"/>
      <c r="E112" s="360"/>
      <c r="F112" s="377"/>
      <c r="G112" s="324"/>
      <c r="H112" s="323">
        <f t="shared" si="76"/>
        <v>0</v>
      </c>
      <c r="I112" s="223">
        <f t="shared" si="77"/>
        <v>0</v>
      </c>
      <c r="J112" s="14"/>
      <c r="K112" s="14"/>
      <c r="L112" s="14"/>
      <c r="M112" s="14"/>
      <c r="N112" s="14"/>
      <c r="O112" s="14"/>
      <c r="R112" s="206"/>
    </row>
    <row r="113" spans="1:18" s="28" customFormat="1" ht="14.25" customHeight="1" x14ac:dyDescent="0.25">
      <c r="A113" s="374"/>
      <c r="B113" s="375"/>
      <c r="C113" s="376"/>
      <c r="D113" s="326"/>
      <c r="E113" s="360"/>
      <c r="F113" s="377"/>
      <c r="G113" s="324"/>
      <c r="H113" s="323">
        <f t="shared" si="76"/>
        <v>0</v>
      </c>
      <c r="I113" s="223">
        <f t="shared" si="77"/>
        <v>0</v>
      </c>
      <c r="J113" s="14"/>
      <c r="K113" s="14"/>
      <c r="L113" s="14"/>
      <c r="M113" s="14"/>
      <c r="N113" s="14"/>
      <c r="O113" s="14"/>
      <c r="R113" s="206"/>
    </row>
    <row r="114" spans="1:18" s="28" customFormat="1" ht="14.25" customHeight="1" x14ac:dyDescent="0.25">
      <c r="A114" s="374"/>
      <c r="B114" s="375"/>
      <c r="C114" s="376"/>
      <c r="D114" s="326"/>
      <c r="E114" s="360"/>
      <c r="F114" s="377"/>
      <c r="G114" s="324"/>
      <c r="H114" s="323">
        <f t="shared" si="76"/>
        <v>0</v>
      </c>
      <c r="I114" s="223">
        <f t="shared" si="77"/>
        <v>0</v>
      </c>
      <c r="J114" s="14"/>
      <c r="K114" s="14"/>
      <c r="L114" s="14"/>
      <c r="M114" s="14"/>
      <c r="N114" s="14"/>
      <c r="O114" s="14"/>
      <c r="R114" s="206"/>
    </row>
    <row r="115" spans="1:18" s="28" customFormat="1" ht="14.25" customHeight="1" x14ac:dyDescent="0.25">
      <c r="A115" s="374"/>
      <c r="B115" s="375"/>
      <c r="C115" s="376"/>
      <c r="D115" s="326"/>
      <c r="E115" s="360"/>
      <c r="F115" s="377"/>
      <c r="G115" s="324"/>
      <c r="H115" s="323">
        <f t="shared" si="76"/>
        <v>0</v>
      </c>
      <c r="I115" s="223">
        <f t="shared" si="77"/>
        <v>0</v>
      </c>
      <c r="J115" s="14"/>
      <c r="K115" s="14"/>
      <c r="L115" s="14"/>
      <c r="M115" s="14"/>
      <c r="N115" s="14"/>
      <c r="O115" s="14"/>
      <c r="R115" s="206"/>
    </row>
    <row r="116" spans="1:18" s="28" customFormat="1" ht="14.25" customHeight="1" x14ac:dyDescent="0.25">
      <c r="A116" s="374"/>
      <c r="B116" s="375"/>
      <c r="C116" s="376"/>
      <c r="D116" s="326"/>
      <c r="E116" s="360"/>
      <c r="F116" s="377"/>
      <c r="G116" s="324"/>
      <c r="H116" s="323">
        <f t="shared" si="76"/>
        <v>0</v>
      </c>
      <c r="I116" s="223">
        <f t="shared" si="77"/>
        <v>0</v>
      </c>
      <c r="J116" s="14"/>
      <c r="K116" s="14"/>
      <c r="L116" s="14"/>
      <c r="M116" s="14"/>
      <c r="N116" s="14"/>
      <c r="O116" s="14"/>
      <c r="R116" s="206"/>
    </row>
    <row r="117" spans="1:18" s="28" customFormat="1" ht="14.25" customHeight="1" x14ac:dyDescent="0.25">
      <c r="A117" s="374"/>
      <c r="B117" s="375"/>
      <c r="C117" s="376"/>
      <c r="D117" s="326"/>
      <c r="E117" s="360"/>
      <c r="F117" s="377"/>
      <c r="G117" s="324"/>
      <c r="H117" s="323">
        <f t="shared" si="76"/>
        <v>0</v>
      </c>
      <c r="I117" s="223">
        <f t="shared" si="77"/>
        <v>0</v>
      </c>
      <c r="J117" s="14"/>
      <c r="K117" s="14"/>
      <c r="L117" s="14"/>
      <c r="M117" s="14"/>
      <c r="N117" s="14"/>
      <c r="O117" s="14"/>
      <c r="R117" s="206"/>
    </row>
    <row r="118" spans="1:18" s="28" customFormat="1" ht="14.25" customHeight="1" x14ac:dyDescent="0.25">
      <c r="A118" s="374"/>
      <c r="B118" s="375"/>
      <c r="C118" s="376"/>
      <c r="D118" s="326"/>
      <c r="E118" s="360"/>
      <c r="F118" s="377"/>
      <c r="G118" s="324"/>
      <c r="H118" s="323">
        <f t="shared" si="76"/>
        <v>0</v>
      </c>
      <c r="I118" s="223">
        <f t="shared" si="77"/>
        <v>0</v>
      </c>
      <c r="J118" s="14"/>
      <c r="K118" s="14"/>
      <c r="L118" s="14"/>
      <c r="M118" s="14"/>
      <c r="N118" s="14"/>
      <c r="O118" s="14"/>
      <c r="R118" s="206"/>
    </row>
    <row r="119" spans="1:18" s="28" customFormat="1" ht="15" customHeight="1" x14ac:dyDescent="0.25">
      <c r="A119" s="378"/>
      <c r="B119" s="375"/>
      <c r="C119" s="379"/>
      <c r="D119" s="380"/>
      <c r="E119" s="360"/>
      <c r="F119" s="377"/>
      <c r="G119" s="324"/>
      <c r="H119" s="323">
        <f t="shared" si="76"/>
        <v>0</v>
      </c>
      <c r="I119" s="223">
        <f t="shared" si="77"/>
        <v>0</v>
      </c>
      <c r="J119" s="14"/>
      <c r="K119" s="14"/>
      <c r="L119" s="14"/>
      <c r="M119" s="14"/>
      <c r="N119" s="14"/>
      <c r="O119" s="14"/>
      <c r="R119" s="206"/>
    </row>
    <row r="120" spans="1:18" s="28" customFormat="1" ht="6" customHeight="1" thickBot="1" x14ac:dyDescent="0.3">
      <c r="A120" s="65"/>
      <c r="B120" s="49"/>
      <c r="C120" s="46"/>
      <c r="D120" s="32"/>
      <c r="E120" s="64"/>
      <c r="F120" s="56"/>
      <c r="G120" s="57"/>
      <c r="H120" s="61"/>
      <c r="I120" s="62"/>
      <c r="J120" s="14"/>
      <c r="K120" s="14"/>
      <c r="L120" s="14"/>
      <c r="M120" s="14"/>
      <c r="N120" s="14"/>
      <c r="O120" s="14"/>
      <c r="Q120" s="205"/>
      <c r="R120" s="206"/>
    </row>
    <row r="121" spans="1:18" s="28" customFormat="1" ht="15" customHeight="1" thickBot="1" x14ac:dyDescent="0.3">
      <c r="A121" s="655" t="str">
        <f>+INDICE!C10</f>
        <v>C.1.3 Provisiones Complementarias y Obras Electromecánicas ET Mendoza Norte 220/132 kV</v>
      </c>
      <c r="B121" s="656"/>
      <c r="C121" s="656"/>
      <c r="D121" s="656"/>
      <c r="E121" s="656"/>
      <c r="F121" s="656"/>
      <c r="G121" s="42" t="str">
        <f>'C 1.1'!$G$109</f>
        <v>Total Parcial</v>
      </c>
      <c r="H121" s="74">
        <f>+H108+H103+H99+H97+H95+H93+H86+H84+H77+H75+H70+H68+H66+H64+H62+H60+H56+H54+H49+H47+H35+H33+H18+H12+H8+H58++SUM(H110:H119)</f>
        <v>0</v>
      </c>
      <c r="I121" s="72">
        <f>+I108+I103+I99+I97+I95+I93+I86+I84+I77+I75+I70+I68+I66+I64+I62+I60+I56+I54+I49+I47+I35+I33+I18+I12+I8+I58++SUM(I110:I119)</f>
        <v>0</v>
      </c>
      <c r="J121" s="14"/>
      <c r="K121" s="14"/>
      <c r="L121" s="14"/>
      <c r="M121" s="14"/>
      <c r="N121" s="14"/>
      <c r="O121" s="14"/>
      <c r="Q121" s="205"/>
      <c r="R121" s="206"/>
    </row>
    <row r="122" spans="1:18" ht="14.25" customHeight="1" x14ac:dyDescent="0.25">
      <c r="A122" s="652" t="str">
        <f>Hoja1!A1</f>
        <v>Las cantidades son meramente orientativas, las mismas deben coincidir con lo presentado en la Oferta Técnica</v>
      </c>
      <c r="B122" s="652"/>
      <c r="C122" s="652"/>
      <c r="D122" s="652"/>
      <c r="E122" s="652"/>
      <c r="F122" s="652"/>
      <c r="G122" s="652"/>
      <c r="H122" s="652"/>
      <c r="I122" s="652"/>
    </row>
    <row r="123" spans="1:18" ht="13.5" customHeight="1" x14ac:dyDescent="0.25">
      <c r="A123" s="651" t="str">
        <f>Hoja1!A2</f>
        <v>El Oferente deberá ajustar el itemizado descripto en las filas disponibles en consonacia con lo descripto en la Oferta Técnica.</v>
      </c>
      <c r="B123" s="651"/>
      <c r="C123" s="651"/>
      <c r="D123" s="651"/>
      <c r="E123" s="651"/>
      <c r="F123" s="651"/>
      <c r="G123" s="651"/>
      <c r="H123" s="651"/>
      <c r="I123" s="651"/>
    </row>
    <row r="124" spans="1:18" ht="13.5" customHeight="1" x14ac:dyDescent="0.25">
      <c r="A124" s="297"/>
      <c r="B124" s="297"/>
      <c r="C124" s="297"/>
      <c r="D124" s="297"/>
      <c r="E124" s="297"/>
      <c r="F124" s="297"/>
      <c r="G124" s="297"/>
      <c r="H124" s="297"/>
      <c r="I124" s="297"/>
    </row>
    <row r="125" spans="1:18" x14ac:dyDescent="0.25">
      <c r="A125" s="322"/>
      <c r="B125" s="322"/>
      <c r="C125" s="319"/>
      <c r="D125" s="653" t="s">
        <v>25</v>
      </c>
      <c r="E125" s="653"/>
      <c r="F125" s="653"/>
      <c r="G125" s="319"/>
      <c r="H125" s="653" t="s">
        <v>25</v>
      </c>
      <c r="I125" s="653"/>
    </row>
    <row r="126" spans="1:18" x14ac:dyDescent="0.25">
      <c r="A126" s="322"/>
      <c r="B126" s="322"/>
      <c r="C126" s="319"/>
      <c r="D126" s="654" t="s">
        <v>820</v>
      </c>
      <c r="E126" s="654"/>
      <c r="F126" s="654"/>
      <c r="G126" s="319"/>
      <c r="H126" s="654" t="s">
        <v>26</v>
      </c>
      <c r="I126" s="654"/>
    </row>
    <row r="127" spans="1:18" x14ac:dyDescent="0.25">
      <c r="A127" s="297"/>
      <c r="B127" s="297"/>
      <c r="C127" s="297"/>
      <c r="D127" s="297"/>
      <c r="E127" s="297"/>
      <c r="F127" s="297"/>
      <c r="G127" s="297"/>
      <c r="H127" s="297"/>
      <c r="I127" s="297"/>
    </row>
    <row r="128" spans="1:18" x14ac:dyDescent="0.25">
      <c r="A128" s="297"/>
      <c r="B128" s="297"/>
      <c r="C128" s="297"/>
      <c r="D128" s="297"/>
      <c r="E128" s="297"/>
      <c r="F128" s="297"/>
      <c r="G128" s="297"/>
      <c r="H128" s="297"/>
      <c r="I128" s="297"/>
    </row>
    <row r="129" spans="1:9" x14ac:dyDescent="0.25">
      <c r="A129" s="297"/>
      <c r="B129" s="297"/>
      <c r="C129" s="297"/>
      <c r="D129" s="297"/>
      <c r="E129" s="297"/>
      <c r="F129" s="297"/>
      <c r="G129" s="297"/>
      <c r="H129" s="297"/>
      <c r="I129" s="297"/>
    </row>
    <row r="130" spans="1:9" x14ac:dyDescent="0.25">
      <c r="A130" s="297"/>
      <c r="B130" s="297"/>
      <c r="C130" s="297"/>
      <c r="D130" s="297"/>
      <c r="E130" s="297"/>
      <c r="F130" s="297"/>
      <c r="G130" s="297"/>
      <c r="H130" s="297"/>
      <c r="I130" s="297"/>
    </row>
    <row r="131" spans="1:9" x14ac:dyDescent="0.25">
      <c r="A131" s="14"/>
      <c r="B131" s="14"/>
      <c r="D131" s="14"/>
      <c r="E131" s="14"/>
    </row>
    <row r="132" spans="1:9" x14ac:dyDescent="0.25">
      <c r="A132" s="14"/>
      <c r="B132" s="14"/>
      <c r="D132" s="14"/>
      <c r="E132" s="14"/>
    </row>
    <row r="133" spans="1:9" x14ac:dyDescent="0.25">
      <c r="A133" s="14"/>
      <c r="B133" s="14"/>
      <c r="D133" s="14"/>
      <c r="E133" s="14"/>
    </row>
    <row r="134" spans="1:9" x14ac:dyDescent="0.25">
      <c r="A134" s="14"/>
      <c r="B134" s="14"/>
      <c r="D134" s="14"/>
      <c r="E134" s="14"/>
    </row>
    <row r="135" spans="1:9" x14ac:dyDescent="0.25">
      <c r="A135" s="14"/>
      <c r="B135" s="14"/>
      <c r="D135" s="14"/>
      <c r="E135" s="14"/>
    </row>
    <row r="136" spans="1:9" x14ac:dyDescent="0.25">
      <c r="A136" s="14"/>
      <c r="B136" s="14"/>
      <c r="D136" s="14"/>
      <c r="E136" s="14"/>
    </row>
    <row r="137" spans="1:9" x14ac:dyDescent="0.25">
      <c r="A137" s="14"/>
      <c r="B137" s="14"/>
      <c r="D137" s="14"/>
      <c r="E137" s="14"/>
    </row>
    <row r="138" spans="1:9" x14ac:dyDescent="0.25">
      <c r="A138" s="14"/>
      <c r="B138" s="14"/>
      <c r="D138" s="14"/>
      <c r="E138" s="14"/>
    </row>
    <row r="139" spans="1:9" x14ac:dyDescent="0.25">
      <c r="A139" s="14"/>
      <c r="B139" s="14"/>
      <c r="D139" s="14"/>
      <c r="E139" s="14"/>
    </row>
  </sheetData>
  <sheetProtection algorithmName="SHA-512" hashValue="B1dzZEMDJe7i9GWhpB9f4NUWeWjCZkMTa2NVsIgVjfeLgwfWWwbfUQ6QGOgiBZ9FChZUfEnfkHdbJ+h0XxuuFg==" saltValue="2qbhtL2hWwWIkOp9W02meQ==" spinCount="100000" sheet="1" autoFilter="0"/>
  <protectedRanges>
    <protectedRange sqref="D34 D48 F8:G8 D77:D83 D9:F9 D10:E11 F120:G120 F10:F119" name="Rango1"/>
    <protectedRange sqref="D120:E120 D8:E8 D18:E18 D103:D119" name="Rango1_4_1"/>
    <protectedRange sqref="D35:E35" name="Rango1_4_1_1"/>
    <protectedRange sqref="E46" name="Rango1_3"/>
    <protectedRange sqref="D49" name="Rango1_4_1_2"/>
    <protectedRange sqref="D74 E53" name="Rango1_7"/>
    <protectedRange sqref="D70:E70 D57 D61 D63 D65 D67 D59" name="Rango1_4_1_3"/>
    <protectedRange sqref="D99" name="Rango1_10"/>
    <protectedRange sqref="D100:D101" name="Rango1_5_1_1"/>
    <protectedRange sqref="D98 D96 D87:D92" name="Rango1_5_1_1_2"/>
    <protectedRange sqref="G9:G119" name="Rango1_2"/>
    <protectedRange sqref="D12:E12 D13:D17" name="Rango1_5_1_1_1"/>
    <protectedRange sqref="E13:E17" name="Rango1_2_1_1_1_1"/>
    <protectedRange sqref="E36:E45" name="Rango1_3_1"/>
    <protectedRange sqref="E48" name="Rango1_11"/>
    <protectedRange sqref="E47" name="Rango1_5_1"/>
    <protectedRange sqref="E50:E52" name="Rango1_6_1"/>
    <protectedRange sqref="E49" name="Rango1_4_1_2_1"/>
    <protectedRange sqref="E77:E83" name="Rango1_12"/>
    <protectedRange sqref="E103:E109" name="Rango1_4_1_6"/>
    <protectedRange sqref="E76" name="Rango1_6_2"/>
    <protectedRange sqref="E71:E75 E84 E87:E89 E93 E110:E119" name="Rango1_7_1"/>
    <protectedRange sqref="E99" name="Rango1_2_2_1"/>
    <protectedRange sqref="E100:E101" name="Rango1_2_1_1_1_3"/>
    <protectedRange sqref="E98 E96 E90:E92" name="Rango1_2_1_1_1_2_1"/>
    <protectedRange sqref="E68 E54:E56 E60 E62 E64 E66 E58" name="Rango1_7_2"/>
    <protectedRange sqref="E57 E61 E63 E65 E67 E59" name="Rango1_4_1_3_1"/>
    <protectedRange sqref="D32:E33" name="Rango1_2_1"/>
    <protectedRange sqref="J29 L29" name="Rango1_5_1_5"/>
    <protectedRange sqref="J30 L30" name="Rango1_5_3_3"/>
    <protectedRange sqref="D71" name="Rango1_5"/>
    <protectedRange sqref="D72" name="Rango1_6"/>
    <protectedRange sqref="D73" name="Rango1_8"/>
    <protectedRange sqref="D19:D21 D24:D27 D30" name="Rango1_13"/>
    <protectedRange sqref="D28:D29" name="Rango1_1_1"/>
    <protectedRange sqref="D22:D23" name="Rango1_4_2"/>
    <protectedRange sqref="E19:E21 E24:E27 E30" name="Rango1_9_1"/>
    <protectedRange sqref="E28:E29" name="Rango1_1_2_1"/>
    <protectedRange sqref="E22:E23" name="Rango1_4_3_1"/>
    <protectedRange sqref="D31:E31" name="Rango1_2_1_1"/>
  </protectedRanges>
  <mergeCells count="15">
    <mergeCell ref="A123:I123"/>
    <mergeCell ref="A122:I122"/>
    <mergeCell ref="H125:I125"/>
    <mergeCell ref="H126:I126"/>
    <mergeCell ref="A121:F121"/>
    <mergeCell ref="D125:F125"/>
    <mergeCell ref="D126:F126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0" fitToHeight="5" orientation="landscape" r:id="rId1"/>
  <headerFooter>
    <oddHeader>&amp;L&amp;G&amp;R&amp;G</oddHeader>
  </headerFooter>
  <rowBreaks count="4" manualBreakCount="4">
    <brk id="33" max="8" man="1"/>
    <brk id="54" max="8" man="1"/>
    <brk id="76" max="8" man="1"/>
    <brk id="95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pageSetUpPr fitToPage="1"/>
  </sheetPr>
  <dimension ref="A1:I247"/>
  <sheetViews>
    <sheetView view="pageBreakPreview" topLeftCell="A202" zoomScale="90" zoomScaleNormal="80" zoomScaleSheetLayoutView="90" workbookViewId="0">
      <selection activeCell="C27" sqref="C27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246" width="11.5703125" style="1"/>
    <col min="247" max="248" width="5.7109375" style="1" customWidth="1"/>
    <col min="249" max="249" width="88.28515625" style="1" customWidth="1"/>
    <col min="250" max="250" width="6.7109375" style="1" customWidth="1"/>
    <col min="251" max="251" width="7.28515625" style="1" customWidth="1"/>
    <col min="252" max="502" width="11.5703125" style="1"/>
    <col min="503" max="504" width="5.7109375" style="1" customWidth="1"/>
    <col min="505" max="505" width="88.28515625" style="1" customWidth="1"/>
    <col min="506" max="506" width="6.7109375" style="1" customWidth="1"/>
    <col min="507" max="507" width="7.28515625" style="1" customWidth="1"/>
    <col min="508" max="758" width="11.5703125" style="1"/>
    <col min="759" max="760" width="5.7109375" style="1" customWidth="1"/>
    <col min="761" max="761" width="88.28515625" style="1" customWidth="1"/>
    <col min="762" max="762" width="6.7109375" style="1" customWidth="1"/>
    <col min="763" max="763" width="7.28515625" style="1" customWidth="1"/>
    <col min="764" max="1014" width="11.5703125" style="1"/>
    <col min="1015" max="1016" width="5.7109375" style="1" customWidth="1"/>
    <col min="1017" max="1017" width="88.28515625" style="1" customWidth="1"/>
    <col min="1018" max="1018" width="6.7109375" style="1" customWidth="1"/>
    <col min="1019" max="1019" width="7.28515625" style="1" customWidth="1"/>
    <col min="1020" max="1270" width="11.5703125" style="1"/>
    <col min="1271" max="1272" width="5.7109375" style="1" customWidth="1"/>
    <col min="1273" max="1273" width="88.28515625" style="1" customWidth="1"/>
    <col min="1274" max="1274" width="6.7109375" style="1" customWidth="1"/>
    <col min="1275" max="1275" width="7.28515625" style="1" customWidth="1"/>
    <col min="1276" max="1526" width="11.5703125" style="1"/>
    <col min="1527" max="1528" width="5.7109375" style="1" customWidth="1"/>
    <col min="1529" max="1529" width="88.28515625" style="1" customWidth="1"/>
    <col min="1530" max="1530" width="6.7109375" style="1" customWidth="1"/>
    <col min="1531" max="1531" width="7.28515625" style="1" customWidth="1"/>
    <col min="1532" max="1782" width="11.5703125" style="1"/>
    <col min="1783" max="1784" width="5.7109375" style="1" customWidth="1"/>
    <col min="1785" max="1785" width="88.28515625" style="1" customWidth="1"/>
    <col min="1786" max="1786" width="6.7109375" style="1" customWidth="1"/>
    <col min="1787" max="1787" width="7.28515625" style="1" customWidth="1"/>
    <col min="1788" max="2038" width="11.5703125" style="1"/>
    <col min="2039" max="2040" width="5.7109375" style="1" customWidth="1"/>
    <col min="2041" max="2041" width="88.28515625" style="1" customWidth="1"/>
    <col min="2042" max="2042" width="6.7109375" style="1" customWidth="1"/>
    <col min="2043" max="2043" width="7.28515625" style="1" customWidth="1"/>
    <col min="2044" max="2294" width="11.5703125" style="1"/>
    <col min="2295" max="2296" width="5.7109375" style="1" customWidth="1"/>
    <col min="2297" max="2297" width="88.28515625" style="1" customWidth="1"/>
    <col min="2298" max="2298" width="6.7109375" style="1" customWidth="1"/>
    <col min="2299" max="2299" width="7.28515625" style="1" customWidth="1"/>
    <col min="2300" max="2550" width="11.5703125" style="1"/>
    <col min="2551" max="2552" width="5.7109375" style="1" customWidth="1"/>
    <col min="2553" max="2553" width="88.28515625" style="1" customWidth="1"/>
    <col min="2554" max="2554" width="6.7109375" style="1" customWidth="1"/>
    <col min="2555" max="2555" width="7.28515625" style="1" customWidth="1"/>
    <col min="2556" max="2806" width="11.5703125" style="1"/>
    <col min="2807" max="2808" width="5.7109375" style="1" customWidth="1"/>
    <col min="2809" max="2809" width="88.28515625" style="1" customWidth="1"/>
    <col min="2810" max="2810" width="6.7109375" style="1" customWidth="1"/>
    <col min="2811" max="2811" width="7.28515625" style="1" customWidth="1"/>
    <col min="2812" max="3062" width="11.5703125" style="1"/>
    <col min="3063" max="3064" width="5.7109375" style="1" customWidth="1"/>
    <col min="3065" max="3065" width="88.28515625" style="1" customWidth="1"/>
    <col min="3066" max="3066" width="6.7109375" style="1" customWidth="1"/>
    <col min="3067" max="3067" width="7.28515625" style="1" customWidth="1"/>
    <col min="3068" max="3318" width="11.5703125" style="1"/>
    <col min="3319" max="3320" width="5.7109375" style="1" customWidth="1"/>
    <col min="3321" max="3321" width="88.28515625" style="1" customWidth="1"/>
    <col min="3322" max="3322" width="6.7109375" style="1" customWidth="1"/>
    <col min="3323" max="3323" width="7.28515625" style="1" customWidth="1"/>
    <col min="3324" max="3574" width="11.5703125" style="1"/>
    <col min="3575" max="3576" width="5.7109375" style="1" customWidth="1"/>
    <col min="3577" max="3577" width="88.28515625" style="1" customWidth="1"/>
    <col min="3578" max="3578" width="6.7109375" style="1" customWidth="1"/>
    <col min="3579" max="3579" width="7.28515625" style="1" customWidth="1"/>
    <col min="3580" max="3830" width="11.5703125" style="1"/>
    <col min="3831" max="3832" width="5.7109375" style="1" customWidth="1"/>
    <col min="3833" max="3833" width="88.28515625" style="1" customWidth="1"/>
    <col min="3834" max="3834" width="6.7109375" style="1" customWidth="1"/>
    <col min="3835" max="3835" width="7.28515625" style="1" customWidth="1"/>
    <col min="3836" max="4086" width="11.5703125" style="1"/>
    <col min="4087" max="4088" width="5.7109375" style="1" customWidth="1"/>
    <col min="4089" max="4089" width="88.28515625" style="1" customWidth="1"/>
    <col min="4090" max="4090" width="6.7109375" style="1" customWidth="1"/>
    <col min="4091" max="4091" width="7.28515625" style="1" customWidth="1"/>
    <col min="4092" max="4342" width="11.5703125" style="1"/>
    <col min="4343" max="4344" width="5.7109375" style="1" customWidth="1"/>
    <col min="4345" max="4345" width="88.28515625" style="1" customWidth="1"/>
    <col min="4346" max="4346" width="6.7109375" style="1" customWidth="1"/>
    <col min="4347" max="4347" width="7.28515625" style="1" customWidth="1"/>
    <col min="4348" max="4598" width="11.5703125" style="1"/>
    <col min="4599" max="4600" width="5.7109375" style="1" customWidth="1"/>
    <col min="4601" max="4601" width="88.28515625" style="1" customWidth="1"/>
    <col min="4602" max="4602" width="6.7109375" style="1" customWidth="1"/>
    <col min="4603" max="4603" width="7.28515625" style="1" customWidth="1"/>
    <col min="4604" max="4854" width="11.5703125" style="1"/>
    <col min="4855" max="4856" width="5.7109375" style="1" customWidth="1"/>
    <col min="4857" max="4857" width="88.28515625" style="1" customWidth="1"/>
    <col min="4858" max="4858" width="6.7109375" style="1" customWidth="1"/>
    <col min="4859" max="4859" width="7.28515625" style="1" customWidth="1"/>
    <col min="4860" max="5110" width="11.5703125" style="1"/>
    <col min="5111" max="5112" width="5.7109375" style="1" customWidth="1"/>
    <col min="5113" max="5113" width="88.28515625" style="1" customWidth="1"/>
    <col min="5114" max="5114" width="6.7109375" style="1" customWidth="1"/>
    <col min="5115" max="5115" width="7.28515625" style="1" customWidth="1"/>
    <col min="5116" max="5366" width="11.5703125" style="1"/>
    <col min="5367" max="5368" width="5.7109375" style="1" customWidth="1"/>
    <col min="5369" max="5369" width="88.28515625" style="1" customWidth="1"/>
    <col min="5370" max="5370" width="6.7109375" style="1" customWidth="1"/>
    <col min="5371" max="5371" width="7.28515625" style="1" customWidth="1"/>
    <col min="5372" max="5622" width="11.5703125" style="1"/>
    <col min="5623" max="5624" width="5.7109375" style="1" customWidth="1"/>
    <col min="5625" max="5625" width="88.28515625" style="1" customWidth="1"/>
    <col min="5626" max="5626" width="6.7109375" style="1" customWidth="1"/>
    <col min="5627" max="5627" width="7.28515625" style="1" customWidth="1"/>
    <col min="5628" max="5878" width="11.5703125" style="1"/>
    <col min="5879" max="5880" width="5.7109375" style="1" customWidth="1"/>
    <col min="5881" max="5881" width="88.28515625" style="1" customWidth="1"/>
    <col min="5882" max="5882" width="6.7109375" style="1" customWidth="1"/>
    <col min="5883" max="5883" width="7.28515625" style="1" customWidth="1"/>
    <col min="5884" max="6134" width="11.5703125" style="1"/>
    <col min="6135" max="6136" width="5.7109375" style="1" customWidth="1"/>
    <col min="6137" max="6137" width="88.28515625" style="1" customWidth="1"/>
    <col min="6138" max="6138" width="6.7109375" style="1" customWidth="1"/>
    <col min="6139" max="6139" width="7.28515625" style="1" customWidth="1"/>
    <col min="6140" max="6390" width="11.5703125" style="1"/>
    <col min="6391" max="6392" width="5.7109375" style="1" customWidth="1"/>
    <col min="6393" max="6393" width="88.28515625" style="1" customWidth="1"/>
    <col min="6394" max="6394" width="6.7109375" style="1" customWidth="1"/>
    <col min="6395" max="6395" width="7.28515625" style="1" customWidth="1"/>
    <col min="6396" max="6646" width="11.5703125" style="1"/>
    <col min="6647" max="6648" width="5.7109375" style="1" customWidth="1"/>
    <col min="6649" max="6649" width="88.28515625" style="1" customWidth="1"/>
    <col min="6650" max="6650" width="6.7109375" style="1" customWidth="1"/>
    <col min="6651" max="6651" width="7.28515625" style="1" customWidth="1"/>
    <col min="6652" max="6902" width="11.5703125" style="1"/>
    <col min="6903" max="6904" width="5.7109375" style="1" customWidth="1"/>
    <col min="6905" max="6905" width="88.28515625" style="1" customWidth="1"/>
    <col min="6906" max="6906" width="6.7109375" style="1" customWidth="1"/>
    <col min="6907" max="6907" width="7.28515625" style="1" customWidth="1"/>
    <col min="6908" max="7158" width="11.5703125" style="1"/>
    <col min="7159" max="7160" width="5.7109375" style="1" customWidth="1"/>
    <col min="7161" max="7161" width="88.28515625" style="1" customWidth="1"/>
    <col min="7162" max="7162" width="6.7109375" style="1" customWidth="1"/>
    <col min="7163" max="7163" width="7.28515625" style="1" customWidth="1"/>
    <col min="7164" max="7414" width="11.5703125" style="1"/>
    <col min="7415" max="7416" width="5.7109375" style="1" customWidth="1"/>
    <col min="7417" max="7417" width="88.28515625" style="1" customWidth="1"/>
    <col min="7418" max="7418" width="6.7109375" style="1" customWidth="1"/>
    <col min="7419" max="7419" width="7.28515625" style="1" customWidth="1"/>
    <col min="7420" max="7670" width="11.5703125" style="1"/>
    <col min="7671" max="7672" width="5.7109375" style="1" customWidth="1"/>
    <col min="7673" max="7673" width="88.28515625" style="1" customWidth="1"/>
    <col min="7674" max="7674" width="6.7109375" style="1" customWidth="1"/>
    <col min="7675" max="7675" width="7.28515625" style="1" customWidth="1"/>
    <col min="7676" max="7926" width="11.5703125" style="1"/>
    <col min="7927" max="7928" width="5.7109375" style="1" customWidth="1"/>
    <col min="7929" max="7929" width="88.28515625" style="1" customWidth="1"/>
    <col min="7930" max="7930" width="6.7109375" style="1" customWidth="1"/>
    <col min="7931" max="7931" width="7.28515625" style="1" customWidth="1"/>
    <col min="7932" max="8182" width="11.5703125" style="1"/>
    <col min="8183" max="8184" width="5.7109375" style="1" customWidth="1"/>
    <col min="8185" max="8185" width="88.28515625" style="1" customWidth="1"/>
    <col min="8186" max="8186" width="6.7109375" style="1" customWidth="1"/>
    <col min="8187" max="8187" width="7.28515625" style="1" customWidth="1"/>
    <col min="8188" max="8438" width="11.5703125" style="1"/>
    <col min="8439" max="8440" width="5.7109375" style="1" customWidth="1"/>
    <col min="8441" max="8441" width="88.28515625" style="1" customWidth="1"/>
    <col min="8442" max="8442" width="6.7109375" style="1" customWidth="1"/>
    <col min="8443" max="8443" width="7.28515625" style="1" customWidth="1"/>
    <col min="8444" max="8694" width="11.5703125" style="1"/>
    <col min="8695" max="8696" width="5.7109375" style="1" customWidth="1"/>
    <col min="8697" max="8697" width="88.28515625" style="1" customWidth="1"/>
    <col min="8698" max="8698" width="6.7109375" style="1" customWidth="1"/>
    <col min="8699" max="8699" width="7.28515625" style="1" customWidth="1"/>
    <col min="8700" max="8950" width="11.5703125" style="1"/>
    <col min="8951" max="8952" width="5.7109375" style="1" customWidth="1"/>
    <col min="8953" max="8953" width="88.28515625" style="1" customWidth="1"/>
    <col min="8954" max="8954" width="6.7109375" style="1" customWidth="1"/>
    <col min="8955" max="8955" width="7.28515625" style="1" customWidth="1"/>
    <col min="8956" max="9206" width="11.5703125" style="1"/>
    <col min="9207" max="9208" width="5.7109375" style="1" customWidth="1"/>
    <col min="9209" max="9209" width="88.28515625" style="1" customWidth="1"/>
    <col min="9210" max="9210" width="6.7109375" style="1" customWidth="1"/>
    <col min="9211" max="9211" width="7.28515625" style="1" customWidth="1"/>
    <col min="9212" max="9462" width="11.5703125" style="1"/>
    <col min="9463" max="9464" width="5.7109375" style="1" customWidth="1"/>
    <col min="9465" max="9465" width="88.28515625" style="1" customWidth="1"/>
    <col min="9466" max="9466" width="6.7109375" style="1" customWidth="1"/>
    <col min="9467" max="9467" width="7.28515625" style="1" customWidth="1"/>
    <col min="9468" max="9718" width="11.5703125" style="1"/>
    <col min="9719" max="9720" width="5.7109375" style="1" customWidth="1"/>
    <col min="9721" max="9721" width="88.28515625" style="1" customWidth="1"/>
    <col min="9722" max="9722" width="6.7109375" style="1" customWidth="1"/>
    <col min="9723" max="9723" width="7.28515625" style="1" customWidth="1"/>
    <col min="9724" max="9974" width="11.5703125" style="1"/>
    <col min="9975" max="9976" width="5.7109375" style="1" customWidth="1"/>
    <col min="9977" max="9977" width="88.28515625" style="1" customWidth="1"/>
    <col min="9978" max="9978" width="6.7109375" style="1" customWidth="1"/>
    <col min="9979" max="9979" width="7.28515625" style="1" customWidth="1"/>
    <col min="9980" max="10230" width="11.5703125" style="1"/>
    <col min="10231" max="10232" width="5.7109375" style="1" customWidth="1"/>
    <col min="10233" max="10233" width="88.28515625" style="1" customWidth="1"/>
    <col min="10234" max="10234" width="6.7109375" style="1" customWidth="1"/>
    <col min="10235" max="10235" width="7.28515625" style="1" customWidth="1"/>
    <col min="10236" max="10486" width="11.5703125" style="1"/>
    <col min="10487" max="10488" width="5.7109375" style="1" customWidth="1"/>
    <col min="10489" max="10489" width="88.28515625" style="1" customWidth="1"/>
    <col min="10490" max="10490" width="6.7109375" style="1" customWidth="1"/>
    <col min="10491" max="10491" width="7.28515625" style="1" customWidth="1"/>
    <col min="10492" max="10742" width="11.5703125" style="1"/>
    <col min="10743" max="10744" width="5.7109375" style="1" customWidth="1"/>
    <col min="10745" max="10745" width="88.28515625" style="1" customWidth="1"/>
    <col min="10746" max="10746" width="6.7109375" style="1" customWidth="1"/>
    <col min="10747" max="10747" width="7.28515625" style="1" customWidth="1"/>
    <col min="10748" max="10998" width="11.5703125" style="1"/>
    <col min="10999" max="11000" width="5.7109375" style="1" customWidth="1"/>
    <col min="11001" max="11001" width="88.28515625" style="1" customWidth="1"/>
    <col min="11002" max="11002" width="6.7109375" style="1" customWidth="1"/>
    <col min="11003" max="11003" width="7.28515625" style="1" customWidth="1"/>
    <col min="11004" max="11254" width="11.5703125" style="1"/>
    <col min="11255" max="11256" width="5.7109375" style="1" customWidth="1"/>
    <col min="11257" max="11257" width="88.28515625" style="1" customWidth="1"/>
    <col min="11258" max="11258" width="6.7109375" style="1" customWidth="1"/>
    <col min="11259" max="11259" width="7.28515625" style="1" customWidth="1"/>
    <col min="11260" max="11510" width="11.5703125" style="1"/>
    <col min="11511" max="11512" width="5.7109375" style="1" customWidth="1"/>
    <col min="11513" max="11513" width="88.28515625" style="1" customWidth="1"/>
    <col min="11514" max="11514" width="6.7109375" style="1" customWidth="1"/>
    <col min="11515" max="11515" width="7.28515625" style="1" customWidth="1"/>
    <col min="11516" max="11766" width="11.5703125" style="1"/>
    <col min="11767" max="11768" width="5.7109375" style="1" customWidth="1"/>
    <col min="11769" max="11769" width="88.28515625" style="1" customWidth="1"/>
    <col min="11770" max="11770" width="6.7109375" style="1" customWidth="1"/>
    <col min="11771" max="11771" width="7.28515625" style="1" customWidth="1"/>
    <col min="11772" max="12022" width="11.5703125" style="1"/>
    <col min="12023" max="12024" width="5.7109375" style="1" customWidth="1"/>
    <col min="12025" max="12025" width="88.28515625" style="1" customWidth="1"/>
    <col min="12026" max="12026" width="6.7109375" style="1" customWidth="1"/>
    <col min="12027" max="12027" width="7.28515625" style="1" customWidth="1"/>
    <col min="12028" max="12278" width="11.5703125" style="1"/>
    <col min="12279" max="12280" width="5.7109375" style="1" customWidth="1"/>
    <col min="12281" max="12281" width="88.28515625" style="1" customWidth="1"/>
    <col min="12282" max="12282" width="6.7109375" style="1" customWidth="1"/>
    <col min="12283" max="12283" width="7.28515625" style="1" customWidth="1"/>
    <col min="12284" max="12534" width="11.5703125" style="1"/>
    <col min="12535" max="12536" width="5.7109375" style="1" customWidth="1"/>
    <col min="12537" max="12537" width="88.28515625" style="1" customWidth="1"/>
    <col min="12538" max="12538" width="6.7109375" style="1" customWidth="1"/>
    <col min="12539" max="12539" width="7.28515625" style="1" customWidth="1"/>
    <col min="12540" max="12790" width="11.5703125" style="1"/>
    <col min="12791" max="12792" width="5.7109375" style="1" customWidth="1"/>
    <col min="12793" max="12793" width="88.28515625" style="1" customWidth="1"/>
    <col min="12794" max="12794" width="6.7109375" style="1" customWidth="1"/>
    <col min="12795" max="12795" width="7.28515625" style="1" customWidth="1"/>
    <col min="12796" max="13046" width="11.5703125" style="1"/>
    <col min="13047" max="13048" width="5.7109375" style="1" customWidth="1"/>
    <col min="13049" max="13049" width="88.28515625" style="1" customWidth="1"/>
    <col min="13050" max="13050" width="6.7109375" style="1" customWidth="1"/>
    <col min="13051" max="13051" width="7.28515625" style="1" customWidth="1"/>
    <col min="13052" max="13302" width="11.5703125" style="1"/>
    <col min="13303" max="13304" width="5.7109375" style="1" customWidth="1"/>
    <col min="13305" max="13305" width="88.28515625" style="1" customWidth="1"/>
    <col min="13306" max="13306" width="6.7109375" style="1" customWidth="1"/>
    <col min="13307" max="13307" width="7.28515625" style="1" customWidth="1"/>
    <col min="13308" max="13558" width="11.5703125" style="1"/>
    <col min="13559" max="13560" width="5.7109375" style="1" customWidth="1"/>
    <col min="13561" max="13561" width="88.28515625" style="1" customWidth="1"/>
    <col min="13562" max="13562" width="6.7109375" style="1" customWidth="1"/>
    <col min="13563" max="13563" width="7.28515625" style="1" customWidth="1"/>
    <col min="13564" max="13814" width="11.5703125" style="1"/>
    <col min="13815" max="13816" width="5.7109375" style="1" customWidth="1"/>
    <col min="13817" max="13817" width="88.28515625" style="1" customWidth="1"/>
    <col min="13818" max="13818" width="6.7109375" style="1" customWidth="1"/>
    <col min="13819" max="13819" width="7.28515625" style="1" customWidth="1"/>
    <col min="13820" max="14070" width="11.5703125" style="1"/>
    <col min="14071" max="14072" width="5.7109375" style="1" customWidth="1"/>
    <col min="14073" max="14073" width="88.28515625" style="1" customWidth="1"/>
    <col min="14074" max="14074" width="6.7109375" style="1" customWidth="1"/>
    <col min="14075" max="14075" width="7.28515625" style="1" customWidth="1"/>
    <col min="14076" max="14326" width="11.5703125" style="1"/>
    <col min="14327" max="14328" width="5.7109375" style="1" customWidth="1"/>
    <col min="14329" max="14329" width="88.28515625" style="1" customWidth="1"/>
    <col min="14330" max="14330" width="6.7109375" style="1" customWidth="1"/>
    <col min="14331" max="14331" width="7.28515625" style="1" customWidth="1"/>
    <col min="14332" max="14582" width="11.5703125" style="1"/>
    <col min="14583" max="14584" width="5.7109375" style="1" customWidth="1"/>
    <col min="14585" max="14585" width="88.28515625" style="1" customWidth="1"/>
    <col min="14586" max="14586" width="6.7109375" style="1" customWidth="1"/>
    <col min="14587" max="14587" width="7.28515625" style="1" customWidth="1"/>
    <col min="14588" max="14838" width="11.5703125" style="1"/>
    <col min="14839" max="14840" width="5.7109375" style="1" customWidth="1"/>
    <col min="14841" max="14841" width="88.28515625" style="1" customWidth="1"/>
    <col min="14842" max="14842" width="6.7109375" style="1" customWidth="1"/>
    <col min="14843" max="14843" width="7.28515625" style="1" customWidth="1"/>
    <col min="14844" max="15094" width="11.5703125" style="1"/>
    <col min="15095" max="15096" width="5.7109375" style="1" customWidth="1"/>
    <col min="15097" max="15097" width="88.28515625" style="1" customWidth="1"/>
    <col min="15098" max="15098" width="6.7109375" style="1" customWidth="1"/>
    <col min="15099" max="15099" width="7.28515625" style="1" customWidth="1"/>
    <col min="15100" max="15350" width="11.5703125" style="1"/>
    <col min="15351" max="15352" width="5.7109375" style="1" customWidth="1"/>
    <col min="15353" max="15353" width="88.28515625" style="1" customWidth="1"/>
    <col min="15354" max="15354" width="6.7109375" style="1" customWidth="1"/>
    <col min="15355" max="15355" width="7.28515625" style="1" customWidth="1"/>
    <col min="15356" max="15606" width="11.5703125" style="1"/>
    <col min="15607" max="15608" width="5.7109375" style="1" customWidth="1"/>
    <col min="15609" max="15609" width="88.28515625" style="1" customWidth="1"/>
    <col min="15610" max="15610" width="6.7109375" style="1" customWidth="1"/>
    <col min="15611" max="15611" width="7.28515625" style="1" customWidth="1"/>
    <col min="15612" max="15862" width="11.5703125" style="1"/>
    <col min="15863" max="15864" width="5.7109375" style="1" customWidth="1"/>
    <col min="15865" max="15865" width="88.28515625" style="1" customWidth="1"/>
    <col min="15866" max="15866" width="6.7109375" style="1" customWidth="1"/>
    <col min="15867" max="15867" width="7.28515625" style="1" customWidth="1"/>
    <col min="15868" max="16118" width="11.5703125" style="1"/>
    <col min="16119" max="16120" width="5.7109375" style="1" customWidth="1"/>
    <col min="16121" max="16121" width="88.28515625" style="1" customWidth="1"/>
    <col min="16122" max="16122" width="6.7109375" style="1" customWidth="1"/>
    <col min="16123" max="16123" width="7.28515625" style="1" customWidth="1"/>
    <col min="16124" max="16373" width="11.5703125" style="1"/>
    <col min="16374" max="16384" width="11.5703125" style="1" customWidth="1"/>
  </cols>
  <sheetData>
    <row r="1" spans="1:9" ht="105" customHeight="1" thickBot="1" x14ac:dyDescent="0.25">
      <c r="A1" s="77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73"/>
      <c r="C1" s="773"/>
      <c r="D1" s="773"/>
      <c r="E1" s="773"/>
      <c r="F1" s="773"/>
      <c r="G1" s="773"/>
      <c r="H1" s="773"/>
      <c r="I1" s="774"/>
    </row>
    <row r="2" spans="1:9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1.75" thickBot="1" x14ac:dyDescent="0.25">
      <c r="A3" s="775" t="str">
        <f>INDICE!C11</f>
        <v>C.1.4  Repuestos ET Mendoza Norte 220/132 kV</v>
      </c>
      <c r="B3" s="776"/>
      <c r="C3" s="776"/>
      <c r="D3" s="776"/>
      <c r="E3" s="776"/>
      <c r="F3" s="776"/>
      <c r="G3" s="776"/>
      <c r="H3" s="776"/>
      <c r="I3" s="777"/>
    </row>
    <row r="4" spans="1:9" ht="9.9499999999999993" customHeight="1" thickBot="1" x14ac:dyDescent="0.25"/>
    <row r="5" spans="1:9" ht="16.149999999999999" customHeight="1" x14ac:dyDescent="0.2">
      <c r="A5" s="778" t="s">
        <v>29</v>
      </c>
      <c r="B5" s="643" t="s">
        <v>30</v>
      </c>
      <c r="C5" s="38"/>
      <c r="D5" s="783" t="s">
        <v>268</v>
      </c>
      <c r="E5" s="783" t="s">
        <v>269</v>
      </c>
      <c r="F5" s="786" t="s">
        <v>33</v>
      </c>
      <c r="G5" s="787"/>
      <c r="H5" s="786" t="s">
        <v>34</v>
      </c>
      <c r="I5" s="789"/>
    </row>
    <row r="6" spans="1:9" ht="16.5" customHeight="1" x14ac:dyDescent="0.2">
      <c r="A6" s="779"/>
      <c r="B6" s="781"/>
      <c r="C6" s="43" t="s">
        <v>35</v>
      </c>
      <c r="D6" s="784"/>
      <c r="E6" s="784"/>
      <c r="F6" s="788"/>
      <c r="G6" s="788"/>
      <c r="H6" s="788"/>
      <c r="I6" s="790"/>
    </row>
    <row r="7" spans="1:9" ht="32.450000000000003" customHeight="1" thickBot="1" x14ac:dyDescent="0.25">
      <c r="A7" s="780"/>
      <c r="B7" s="782"/>
      <c r="C7" s="39"/>
      <c r="D7" s="785"/>
      <c r="E7" s="785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313">
        <v>1</v>
      </c>
      <c r="B8" s="314"/>
      <c r="C8" s="565" t="s">
        <v>687</v>
      </c>
      <c r="D8" s="566"/>
      <c r="E8" s="579"/>
      <c r="F8" s="386"/>
      <c r="G8" s="488"/>
      <c r="H8" s="224">
        <f>SUM(H9:H19)</f>
        <v>0</v>
      </c>
      <c r="I8" s="225">
        <f>SUM(I9:I19)</f>
        <v>0</v>
      </c>
    </row>
    <row r="9" spans="1:9" ht="27.75" customHeight="1" x14ac:dyDescent="0.2">
      <c r="A9" s="568"/>
      <c r="B9" s="58" t="s">
        <v>36</v>
      </c>
      <c r="C9" s="569" t="s">
        <v>270</v>
      </c>
      <c r="D9" s="32" t="s">
        <v>40</v>
      </c>
      <c r="E9" s="431">
        <v>2</v>
      </c>
      <c r="F9" s="377"/>
      <c r="G9" s="488"/>
      <c r="H9" s="331">
        <f t="shared" ref="H9:H19" si="0">+E9*F9</f>
        <v>0</v>
      </c>
      <c r="I9" s="337">
        <f t="shared" ref="I9:I23" si="1">+E9*G9</f>
        <v>0</v>
      </c>
    </row>
    <row r="10" spans="1:9" ht="15" customHeight="1" x14ac:dyDescent="0.2">
      <c r="A10" s="568"/>
      <c r="B10" s="58" t="s">
        <v>131</v>
      </c>
      <c r="C10" s="569" t="s">
        <v>688</v>
      </c>
      <c r="D10" s="32" t="s">
        <v>40</v>
      </c>
      <c r="E10" s="431">
        <v>1</v>
      </c>
      <c r="F10" s="377"/>
      <c r="G10" s="488"/>
      <c r="H10" s="331">
        <f t="shared" si="0"/>
        <v>0</v>
      </c>
      <c r="I10" s="337">
        <f t="shared" si="1"/>
        <v>0</v>
      </c>
    </row>
    <row r="11" spans="1:9" ht="15" customHeight="1" x14ac:dyDescent="0.2">
      <c r="A11" s="568"/>
      <c r="B11" s="58" t="s">
        <v>133</v>
      </c>
      <c r="C11" s="569" t="s">
        <v>272</v>
      </c>
      <c r="D11" s="32" t="s">
        <v>621</v>
      </c>
      <c r="E11" s="431">
        <v>2</v>
      </c>
      <c r="F11" s="377"/>
      <c r="G11" s="488"/>
      <c r="H11" s="331">
        <f t="shared" si="0"/>
        <v>0</v>
      </c>
      <c r="I11" s="337">
        <f t="shared" si="1"/>
        <v>0</v>
      </c>
    </row>
    <row r="12" spans="1:9" ht="15" customHeight="1" x14ac:dyDescent="0.2">
      <c r="A12" s="568"/>
      <c r="B12" s="58" t="s">
        <v>135</v>
      </c>
      <c r="C12" s="569" t="s">
        <v>273</v>
      </c>
      <c r="D12" s="32" t="s">
        <v>621</v>
      </c>
      <c r="E12" s="431">
        <v>2</v>
      </c>
      <c r="F12" s="377"/>
      <c r="G12" s="488"/>
      <c r="H12" s="331">
        <f t="shared" si="0"/>
        <v>0</v>
      </c>
      <c r="I12" s="337">
        <f t="shared" si="1"/>
        <v>0</v>
      </c>
    </row>
    <row r="13" spans="1:9" ht="12.75" customHeight="1" x14ac:dyDescent="0.2">
      <c r="A13" s="568"/>
      <c r="B13" s="58" t="s">
        <v>137</v>
      </c>
      <c r="C13" s="569" t="s">
        <v>274</v>
      </c>
      <c r="D13" s="32" t="s">
        <v>621</v>
      </c>
      <c r="E13" s="431">
        <v>10</v>
      </c>
      <c r="F13" s="377"/>
      <c r="G13" s="488"/>
      <c r="H13" s="331">
        <f t="shared" si="0"/>
        <v>0</v>
      </c>
      <c r="I13" s="337">
        <f t="shared" si="1"/>
        <v>0</v>
      </c>
    </row>
    <row r="14" spans="1:9" ht="15" customHeight="1" x14ac:dyDescent="0.2">
      <c r="A14" s="568"/>
      <c r="B14" s="58" t="s">
        <v>260</v>
      </c>
      <c r="C14" s="569" t="s">
        <v>438</v>
      </c>
      <c r="D14" s="32" t="s">
        <v>40</v>
      </c>
      <c r="E14" s="431">
        <v>4</v>
      </c>
      <c r="F14" s="377"/>
      <c r="G14" s="488"/>
      <c r="H14" s="331">
        <f t="shared" si="0"/>
        <v>0</v>
      </c>
      <c r="I14" s="337">
        <f t="shared" si="1"/>
        <v>0</v>
      </c>
    </row>
    <row r="15" spans="1:9" ht="15" customHeight="1" x14ac:dyDescent="0.2">
      <c r="A15" s="568"/>
      <c r="B15" s="58" t="s">
        <v>261</v>
      </c>
      <c r="C15" s="569" t="s">
        <v>437</v>
      </c>
      <c r="D15" s="32" t="s">
        <v>40</v>
      </c>
      <c r="E15" s="431">
        <v>4</v>
      </c>
      <c r="F15" s="377"/>
      <c r="G15" s="488"/>
      <c r="H15" s="331">
        <f t="shared" si="0"/>
        <v>0</v>
      </c>
      <c r="I15" s="337">
        <f t="shared" si="1"/>
        <v>0</v>
      </c>
    </row>
    <row r="16" spans="1:9" ht="25.5" x14ac:dyDescent="0.2">
      <c r="A16" s="568"/>
      <c r="B16" s="58" t="s">
        <v>262</v>
      </c>
      <c r="C16" s="569" t="s">
        <v>275</v>
      </c>
      <c r="D16" s="32" t="s">
        <v>621</v>
      </c>
      <c r="E16" s="431">
        <v>2</v>
      </c>
      <c r="F16" s="377"/>
      <c r="G16" s="488"/>
      <c r="H16" s="331">
        <f t="shared" si="0"/>
        <v>0</v>
      </c>
      <c r="I16" s="337">
        <f t="shared" si="1"/>
        <v>0</v>
      </c>
    </row>
    <row r="17" spans="1:9" ht="15" customHeight="1" x14ac:dyDescent="0.2">
      <c r="A17" s="568"/>
      <c r="B17" s="58" t="s">
        <v>263</v>
      </c>
      <c r="C17" s="569" t="s">
        <v>278</v>
      </c>
      <c r="D17" s="32" t="s">
        <v>40</v>
      </c>
      <c r="E17" s="431">
        <v>1</v>
      </c>
      <c r="F17" s="377"/>
      <c r="G17" s="488"/>
      <c r="H17" s="331">
        <f t="shared" si="0"/>
        <v>0</v>
      </c>
      <c r="I17" s="337">
        <f t="shared" si="1"/>
        <v>0</v>
      </c>
    </row>
    <row r="18" spans="1:9" x14ac:dyDescent="0.2">
      <c r="A18" s="568"/>
      <c r="B18" s="58" t="s">
        <v>264</v>
      </c>
      <c r="C18" s="569" t="s">
        <v>689</v>
      </c>
      <c r="D18" s="32" t="s">
        <v>40</v>
      </c>
      <c r="E18" s="431">
        <v>1</v>
      </c>
      <c r="F18" s="377"/>
      <c r="G18" s="488"/>
      <c r="H18" s="331">
        <f t="shared" si="0"/>
        <v>0</v>
      </c>
      <c r="I18" s="337">
        <f t="shared" si="1"/>
        <v>0</v>
      </c>
    </row>
    <row r="19" spans="1:9" ht="15" customHeight="1" x14ac:dyDescent="0.2">
      <c r="A19" s="568"/>
      <c r="B19" s="58" t="s">
        <v>265</v>
      </c>
      <c r="C19" s="569" t="s">
        <v>690</v>
      </c>
      <c r="D19" s="32" t="s">
        <v>40</v>
      </c>
      <c r="E19" s="431">
        <v>1</v>
      </c>
      <c r="F19" s="377"/>
      <c r="G19" s="488"/>
      <c r="H19" s="331">
        <f t="shared" si="0"/>
        <v>0</v>
      </c>
      <c r="I19" s="337">
        <f t="shared" si="1"/>
        <v>0</v>
      </c>
    </row>
    <row r="20" spans="1:9" ht="2.25" customHeight="1" x14ac:dyDescent="0.2">
      <c r="A20" s="568"/>
      <c r="B20" s="58"/>
      <c r="C20" s="569"/>
      <c r="D20" s="32"/>
      <c r="E20" s="431"/>
      <c r="F20" s="377"/>
      <c r="G20" s="488"/>
      <c r="H20" s="331"/>
      <c r="I20" s="337"/>
    </row>
    <row r="21" spans="1:9" ht="15" customHeight="1" x14ac:dyDescent="0.2">
      <c r="A21" s="40">
        <v>2</v>
      </c>
      <c r="B21" s="570"/>
      <c r="C21" s="565" t="s">
        <v>741</v>
      </c>
      <c r="D21" s="36"/>
      <c r="E21" s="496"/>
      <c r="F21" s="377"/>
      <c r="G21" s="488"/>
      <c r="H21" s="224">
        <f>SUM(H22:H32)</f>
        <v>0</v>
      </c>
      <c r="I21" s="225">
        <f>SUM(I22:I32)</f>
        <v>0</v>
      </c>
    </row>
    <row r="22" spans="1:9" ht="18.75" customHeight="1" x14ac:dyDescent="0.2">
      <c r="A22" s="568"/>
      <c r="B22" s="58" t="s">
        <v>38</v>
      </c>
      <c r="C22" s="569" t="s">
        <v>270</v>
      </c>
      <c r="D22" s="32" t="s">
        <v>40</v>
      </c>
      <c r="E22" s="431">
        <v>1</v>
      </c>
      <c r="F22" s="377"/>
      <c r="G22" s="488"/>
      <c r="H22" s="331">
        <f t="shared" ref="H22:H23" si="2">+E22*F22</f>
        <v>0</v>
      </c>
      <c r="I22" s="337">
        <f t="shared" si="1"/>
        <v>0</v>
      </c>
    </row>
    <row r="23" spans="1:9" ht="15" customHeight="1" x14ac:dyDescent="0.2">
      <c r="A23" s="568"/>
      <c r="B23" s="58" t="s">
        <v>41</v>
      </c>
      <c r="C23" s="569" t="s">
        <v>688</v>
      </c>
      <c r="D23" s="32" t="s">
        <v>40</v>
      </c>
      <c r="E23" s="431">
        <v>1</v>
      </c>
      <c r="F23" s="377"/>
      <c r="G23" s="488"/>
      <c r="H23" s="331">
        <f t="shared" si="2"/>
        <v>0</v>
      </c>
      <c r="I23" s="337">
        <f t="shared" si="1"/>
        <v>0</v>
      </c>
    </row>
    <row r="24" spans="1:9" ht="21.75" customHeight="1" x14ac:dyDescent="0.2">
      <c r="A24" s="568"/>
      <c r="B24" s="58" t="s">
        <v>43</v>
      </c>
      <c r="C24" s="569" t="s">
        <v>272</v>
      </c>
      <c r="D24" s="32" t="s">
        <v>621</v>
      </c>
      <c r="E24" s="431">
        <v>2</v>
      </c>
      <c r="F24" s="377"/>
      <c r="G24" s="488"/>
      <c r="H24" s="331">
        <f t="shared" ref="H24:H32" si="3">+E24*F24</f>
        <v>0</v>
      </c>
      <c r="I24" s="337">
        <f t="shared" ref="I24:I35" si="4">+E24*G24</f>
        <v>0</v>
      </c>
    </row>
    <row r="25" spans="1:9" ht="31.5" customHeight="1" x14ac:dyDescent="0.2">
      <c r="A25" s="568"/>
      <c r="B25" s="58" t="s">
        <v>45</v>
      </c>
      <c r="C25" s="569" t="s">
        <v>273</v>
      </c>
      <c r="D25" s="32" t="s">
        <v>621</v>
      </c>
      <c r="E25" s="431">
        <v>2</v>
      </c>
      <c r="F25" s="377"/>
      <c r="G25" s="488"/>
      <c r="H25" s="331">
        <f t="shared" si="3"/>
        <v>0</v>
      </c>
      <c r="I25" s="337">
        <f t="shared" si="4"/>
        <v>0</v>
      </c>
    </row>
    <row r="26" spans="1:9" ht="15" customHeight="1" x14ac:dyDescent="0.2">
      <c r="A26" s="568"/>
      <c r="B26" s="58" t="s">
        <v>47</v>
      </c>
      <c r="C26" s="569" t="s">
        <v>274</v>
      </c>
      <c r="D26" s="32" t="s">
        <v>621</v>
      </c>
      <c r="E26" s="431">
        <v>10</v>
      </c>
      <c r="F26" s="377"/>
      <c r="G26" s="488"/>
      <c r="H26" s="331">
        <f t="shared" si="3"/>
        <v>0</v>
      </c>
      <c r="I26" s="337">
        <f t="shared" si="4"/>
        <v>0</v>
      </c>
    </row>
    <row r="27" spans="1:9" ht="15" customHeight="1" x14ac:dyDescent="0.2">
      <c r="A27" s="568"/>
      <c r="B27" s="58" t="s">
        <v>49</v>
      </c>
      <c r="C27" s="569" t="s">
        <v>438</v>
      </c>
      <c r="D27" s="32" t="s">
        <v>40</v>
      </c>
      <c r="E27" s="431">
        <v>4</v>
      </c>
      <c r="F27" s="377"/>
      <c r="G27" s="488"/>
      <c r="H27" s="331">
        <f t="shared" si="3"/>
        <v>0</v>
      </c>
      <c r="I27" s="337">
        <f t="shared" si="4"/>
        <v>0</v>
      </c>
    </row>
    <row r="28" spans="1:9" ht="15" customHeight="1" x14ac:dyDescent="0.2">
      <c r="A28" s="568"/>
      <c r="B28" s="58" t="s">
        <v>50</v>
      </c>
      <c r="C28" s="569" t="s">
        <v>437</v>
      </c>
      <c r="D28" s="32" t="s">
        <v>40</v>
      </c>
      <c r="E28" s="431">
        <v>4</v>
      </c>
      <c r="F28" s="377"/>
      <c r="G28" s="488"/>
      <c r="H28" s="331">
        <f t="shared" si="3"/>
        <v>0</v>
      </c>
      <c r="I28" s="337">
        <f t="shared" si="4"/>
        <v>0</v>
      </c>
    </row>
    <row r="29" spans="1:9" ht="15" customHeight="1" x14ac:dyDescent="0.2">
      <c r="A29" s="568"/>
      <c r="B29" s="58" t="s">
        <v>51</v>
      </c>
      <c r="C29" s="569" t="s">
        <v>691</v>
      </c>
      <c r="D29" s="32" t="s">
        <v>621</v>
      </c>
      <c r="E29" s="431">
        <v>2</v>
      </c>
      <c r="F29" s="377"/>
      <c r="G29" s="488"/>
      <c r="H29" s="331">
        <f t="shared" si="3"/>
        <v>0</v>
      </c>
      <c r="I29" s="337">
        <f t="shared" si="4"/>
        <v>0</v>
      </c>
    </row>
    <row r="30" spans="1:9" ht="15" customHeight="1" x14ac:dyDescent="0.2">
      <c r="A30" s="568"/>
      <c r="B30" s="58" t="s">
        <v>52</v>
      </c>
      <c r="C30" s="569" t="s">
        <v>278</v>
      </c>
      <c r="D30" s="32" t="s">
        <v>40</v>
      </c>
      <c r="E30" s="431">
        <v>1</v>
      </c>
      <c r="F30" s="377"/>
      <c r="G30" s="488"/>
      <c r="H30" s="331">
        <f t="shared" si="3"/>
        <v>0</v>
      </c>
      <c r="I30" s="337">
        <f t="shared" si="4"/>
        <v>0</v>
      </c>
    </row>
    <row r="31" spans="1:9" x14ac:dyDescent="0.2">
      <c r="A31" s="568"/>
      <c r="B31" s="58" t="s">
        <v>53</v>
      </c>
      <c r="C31" s="569" t="s">
        <v>689</v>
      </c>
      <c r="D31" s="32" t="s">
        <v>40</v>
      </c>
      <c r="E31" s="431">
        <v>1</v>
      </c>
      <c r="F31" s="377"/>
      <c r="G31" s="488"/>
      <c r="H31" s="331">
        <f t="shared" si="3"/>
        <v>0</v>
      </c>
      <c r="I31" s="337">
        <f t="shared" si="4"/>
        <v>0</v>
      </c>
    </row>
    <row r="32" spans="1:9" x14ac:dyDescent="0.2">
      <c r="A32" s="568"/>
      <c r="B32" s="58" t="s">
        <v>55</v>
      </c>
      <c r="C32" s="569" t="s">
        <v>280</v>
      </c>
      <c r="D32" s="32" t="s">
        <v>40</v>
      </c>
      <c r="E32" s="431">
        <v>1</v>
      </c>
      <c r="F32" s="377"/>
      <c r="G32" s="488"/>
      <c r="H32" s="331">
        <f t="shared" si="3"/>
        <v>0</v>
      </c>
      <c r="I32" s="337">
        <f t="shared" si="4"/>
        <v>0</v>
      </c>
    </row>
    <row r="33" spans="1:9" ht="2.25" customHeight="1" x14ac:dyDescent="0.2">
      <c r="A33" s="568"/>
      <c r="B33" s="58"/>
      <c r="C33" s="569"/>
      <c r="D33" s="32"/>
      <c r="E33" s="431"/>
      <c r="F33" s="377"/>
      <c r="G33" s="488"/>
      <c r="H33" s="331"/>
      <c r="I33" s="337"/>
    </row>
    <row r="34" spans="1:9" x14ac:dyDescent="0.2">
      <c r="A34" s="40">
        <v>3</v>
      </c>
      <c r="B34" s="570"/>
      <c r="C34" s="571" t="s">
        <v>692</v>
      </c>
      <c r="D34" s="36"/>
      <c r="E34" s="496"/>
      <c r="F34" s="377"/>
      <c r="G34" s="488"/>
      <c r="H34" s="332">
        <f>SUM(H35:H41)</f>
        <v>0</v>
      </c>
      <c r="I34" s="333">
        <f>SUM(I35:I41)</f>
        <v>0</v>
      </c>
    </row>
    <row r="35" spans="1:9" x14ac:dyDescent="0.2">
      <c r="A35" s="568"/>
      <c r="B35" s="58" t="s">
        <v>143</v>
      </c>
      <c r="C35" s="569" t="s">
        <v>281</v>
      </c>
      <c r="D35" s="32" t="s">
        <v>40</v>
      </c>
      <c r="E35" s="431">
        <v>1</v>
      </c>
      <c r="F35" s="377"/>
      <c r="G35" s="488"/>
      <c r="H35" s="331">
        <f t="shared" ref="H35" si="5">+E35*F35</f>
        <v>0</v>
      </c>
      <c r="I35" s="337">
        <f t="shared" si="4"/>
        <v>0</v>
      </c>
    </row>
    <row r="36" spans="1:9" ht="13.5" customHeight="1" x14ac:dyDescent="0.2">
      <c r="A36" s="568"/>
      <c r="B36" s="58" t="s">
        <v>145</v>
      </c>
      <c r="C36" s="569" t="s">
        <v>282</v>
      </c>
      <c r="D36" s="32" t="s">
        <v>621</v>
      </c>
      <c r="E36" s="431">
        <v>2</v>
      </c>
      <c r="F36" s="377"/>
      <c r="G36" s="488"/>
      <c r="H36" s="331">
        <f t="shared" ref="H36:H99" si="6">+E36*F36</f>
        <v>0</v>
      </c>
      <c r="I36" s="337">
        <f t="shared" ref="I36:I99" si="7">+E36*G36</f>
        <v>0</v>
      </c>
    </row>
    <row r="37" spans="1:9" x14ac:dyDescent="0.2">
      <c r="A37" s="568"/>
      <c r="B37" s="58" t="s">
        <v>206</v>
      </c>
      <c r="C37" s="569" t="s">
        <v>283</v>
      </c>
      <c r="D37" s="32" t="s">
        <v>40</v>
      </c>
      <c r="E37" s="431">
        <v>1</v>
      </c>
      <c r="F37" s="377"/>
      <c r="G37" s="488"/>
      <c r="H37" s="331">
        <f t="shared" si="6"/>
        <v>0</v>
      </c>
      <c r="I37" s="337">
        <f t="shared" si="7"/>
        <v>0</v>
      </c>
    </row>
    <row r="38" spans="1:9" x14ac:dyDescent="0.2">
      <c r="A38" s="568"/>
      <c r="B38" s="58" t="s">
        <v>207</v>
      </c>
      <c r="C38" s="569" t="s">
        <v>284</v>
      </c>
      <c r="D38" s="32" t="s">
        <v>40</v>
      </c>
      <c r="E38" s="431">
        <v>1</v>
      </c>
      <c r="F38" s="377"/>
      <c r="G38" s="488"/>
      <c r="H38" s="331">
        <f t="shared" si="6"/>
        <v>0</v>
      </c>
      <c r="I38" s="337">
        <f t="shared" si="7"/>
        <v>0</v>
      </c>
    </row>
    <row r="39" spans="1:9" x14ac:dyDescent="0.2">
      <c r="A39" s="568"/>
      <c r="B39" s="58" t="s">
        <v>208</v>
      </c>
      <c r="C39" s="569" t="s">
        <v>693</v>
      </c>
      <c r="D39" s="32" t="s">
        <v>621</v>
      </c>
      <c r="E39" s="431">
        <v>1</v>
      </c>
      <c r="F39" s="377"/>
      <c r="G39" s="488"/>
      <c r="H39" s="331">
        <f t="shared" si="6"/>
        <v>0</v>
      </c>
      <c r="I39" s="337">
        <f t="shared" si="7"/>
        <v>0</v>
      </c>
    </row>
    <row r="40" spans="1:9" x14ac:dyDescent="0.2">
      <c r="A40" s="568"/>
      <c r="B40" s="58" t="s">
        <v>209</v>
      </c>
      <c r="C40" s="569" t="s">
        <v>694</v>
      </c>
      <c r="D40" s="32" t="s">
        <v>621</v>
      </c>
      <c r="E40" s="431">
        <v>1</v>
      </c>
      <c r="F40" s="377"/>
      <c r="G40" s="488"/>
      <c r="H40" s="331">
        <f t="shared" si="6"/>
        <v>0</v>
      </c>
      <c r="I40" s="337">
        <f t="shared" si="7"/>
        <v>0</v>
      </c>
    </row>
    <row r="41" spans="1:9" x14ac:dyDescent="0.2">
      <c r="A41" s="568"/>
      <c r="B41" s="58" t="s">
        <v>211</v>
      </c>
      <c r="C41" s="569" t="s">
        <v>285</v>
      </c>
      <c r="D41" s="32" t="s">
        <v>40</v>
      </c>
      <c r="E41" s="431">
        <v>1</v>
      </c>
      <c r="F41" s="377"/>
      <c r="G41" s="488"/>
      <c r="H41" s="331">
        <f t="shared" si="6"/>
        <v>0</v>
      </c>
      <c r="I41" s="337">
        <f t="shared" si="7"/>
        <v>0</v>
      </c>
    </row>
    <row r="42" spans="1:9" ht="5.25" customHeight="1" x14ac:dyDescent="0.2">
      <c r="A42" s="568"/>
      <c r="B42" s="58"/>
      <c r="C42" s="569"/>
      <c r="D42" s="32"/>
      <c r="E42" s="431"/>
      <c r="F42" s="377"/>
      <c r="G42" s="488"/>
      <c r="H42" s="331"/>
      <c r="I42" s="337"/>
    </row>
    <row r="43" spans="1:9" x14ac:dyDescent="0.2">
      <c r="A43" s="40">
        <v>4</v>
      </c>
      <c r="B43" s="570"/>
      <c r="C43" s="571" t="s">
        <v>695</v>
      </c>
      <c r="D43" s="36"/>
      <c r="E43" s="496"/>
      <c r="F43" s="377"/>
      <c r="G43" s="488"/>
      <c r="H43" s="332">
        <f>SUM(H44:H50)</f>
        <v>0</v>
      </c>
      <c r="I43" s="333">
        <f>SUM(I44:I50)</f>
        <v>0</v>
      </c>
    </row>
    <row r="44" spans="1:9" x14ac:dyDescent="0.2">
      <c r="A44" s="568"/>
      <c r="B44" s="58" t="s">
        <v>67</v>
      </c>
      <c r="C44" s="569" t="s">
        <v>281</v>
      </c>
      <c r="D44" s="32" t="s">
        <v>40</v>
      </c>
      <c r="E44" s="431">
        <v>1</v>
      </c>
      <c r="F44" s="377"/>
      <c r="G44" s="488"/>
      <c r="H44" s="331">
        <f t="shared" si="6"/>
        <v>0</v>
      </c>
      <c r="I44" s="337">
        <f t="shared" si="7"/>
        <v>0</v>
      </c>
    </row>
    <row r="45" spans="1:9" x14ac:dyDescent="0.2">
      <c r="A45" s="568"/>
      <c r="B45" s="58" t="s">
        <v>68</v>
      </c>
      <c r="C45" s="569" t="s">
        <v>282</v>
      </c>
      <c r="D45" s="32" t="s">
        <v>621</v>
      </c>
      <c r="E45" s="431">
        <v>2</v>
      </c>
      <c r="F45" s="377"/>
      <c r="G45" s="488"/>
      <c r="H45" s="331">
        <f t="shared" si="6"/>
        <v>0</v>
      </c>
      <c r="I45" s="337">
        <f t="shared" si="7"/>
        <v>0</v>
      </c>
    </row>
    <row r="46" spans="1:9" ht="15" customHeight="1" x14ac:dyDescent="0.2">
      <c r="A46" s="568"/>
      <c r="B46" s="58" t="s">
        <v>69</v>
      </c>
      <c r="C46" s="569" t="s">
        <v>283</v>
      </c>
      <c r="D46" s="32" t="s">
        <v>40</v>
      </c>
      <c r="E46" s="431">
        <v>1</v>
      </c>
      <c r="F46" s="377"/>
      <c r="G46" s="488"/>
      <c r="H46" s="331">
        <f t="shared" si="6"/>
        <v>0</v>
      </c>
      <c r="I46" s="337">
        <f t="shared" si="7"/>
        <v>0</v>
      </c>
    </row>
    <row r="47" spans="1:9" x14ac:dyDescent="0.2">
      <c r="A47" s="568"/>
      <c r="B47" s="58" t="s">
        <v>70</v>
      </c>
      <c r="C47" s="569" t="s">
        <v>284</v>
      </c>
      <c r="D47" s="32" t="s">
        <v>40</v>
      </c>
      <c r="E47" s="431">
        <v>1</v>
      </c>
      <c r="F47" s="377"/>
      <c r="G47" s="488"/>
      <c r="H47" s="331">
        <f t="shared" si="6"/>
        <v>0</v>
      </c>
      <c r="I47" s="337">
        <f t="shared" si="7"/>
        <v>0</v>
      </c>
    </row>
    <row r="48" spans="1:9" x14ac:dyDescent="0.2">
      <c r="A48" s="568"/>
      <c r="B48" s="58" t="s">
        <v>71</v>
      </c>
      <c r="C48" s="569" t="s">
        <v>693</v>
      </c>
      <c r="D48" s="32" t="s">
        <v>621</v>
      </c>
      <c r="E48" s="431">
        <v>1</v>
      </c>
      <c r="F48" s="377"/>
      <c r="G48" s="488"/>
      <c r="H48" s="331">
        <f t="shared" si="6"/>
        <v>0</v>
      </c>
      <c r="I48" s="337">
        <f t="shared" si="7"/>
        <v>0</v>
      </c>
    </row>
    <row r="49" spans="1:9" x14ac:dyDescent="0.2">
      <c r="A49" s="568"/>
      <c r="B49" s="58" t="s">
        <v>72</v>
      </c>
      <c r="C49" s="569" t="s">
        <v>694</v>
      </c>
      <c r="D49" s="32" t="s">
        <v>621</v>
      </c>
      <c r="E49" s="431">
        <v>1</v>
      </c>
      <c r="F49" s="377"/>
      <c r="G49" s="488"/>
      <c r="H49" s="331">
        <f t="shared" si="6"/>
        <v>0</v>
      </c>
      <c r="I49" s="337">
        <f t="shared" si="7"/>
        <v>0</v>
      </c>
    </row>
    <row r="50" spans="1:9" x14ac:dyDescent="0.2">
      <c r="A50" s="568"/>
      <c r="B50" s="58" t="s">
        <v>73</v>
      </c>
      <c r="C50" s="569" t="s">
        <v>285</v>
      </c>
      <c r="D50" s="32" t="s">
        <v>40</v>
      </c>
      <c r="E50" s="431">
        <v>1</v>
      </c>
      <c r="F50" s="377"/>
      <c r="G50" s="488"/>
      <c r="H50" s="331">
        <f t="shared" si="6"/>
        <v>0</v>
      </c>
      <c r="I50" s="337">
        <f t="shared" si="7"/>
        <v>0</v>
      </c>
    </row>
    <row r="51" spans="1:9" ht="2.25" customHeight="1" x14ac:dyDescent="0.2">
      <c r="A51" s="568"/>
      <c r="B51" s="58"/>
      <c r="C51" s="569"/>
      <c r="D51" s="32"/>
      <c r="E51" s="431"/>
      <c r="F51" s="377"/>
      <c r="G51" s="488"/>
      <c r="H51" s="331">
        <f t="shared" si="6"/>
        <v>0</v>
      </c>
      <c r="I51" s="337">
        <f t="shared" si="7"/>
        <v>0</v>
      </c>
    </row>
    <row r="52" spans="1:9" x14ac:dyDescent="0.2">
      <c r="A52" s="40">
        <v>5</v>
      </c>
      <c r="B52" s="570"/>
      <c r="C52" s="571" t="s">
        <v>696</v>
      </c>
      <c r="D52" s="36"/>
      <c r="E52" s="496"/>
      <c r="F52" s="377"/>
      <c r="G52" s="488"/>
      <c r="H52" s="332">
        <f>SUM(H53:H59)</f>
        <v>0</v>
      </c>
      <c r="I52" s="333">
        <f>SUM(I53:I59)</f>
        <v>0</v>
      </c>
    </row>
    <row r="53" spans="1:9" x14ac:dyDescent="0.2">
      <c r="A53" s="568"/>
      <c r="B53" s="58" t="s">
        <v>81</v>
      </c>
      <c r="C53" s="569" t="s">
        <v>281</v>
      </c>
      <c r="D53" s="32" t="s">
        <v>40</v>
      </c>
      <c r="E53" s="431">
        <v>1</v>
      </c>
      <c r="F53" s="377"/>
      <c r="G53" s="488"/>
      <c r="H53" s="331">
        <f t="shared" si="6"/>
        <v>0</v>
      </c>
      <c r="I53" s="337">
        <f t="shared" si="7"/>
        <v>0</v>
      </c>
    </row>
    <row r="54" spans="1:9" x14ac:dyDescent="0.2">
      <c r="A54" s="568"/>
      <c r="B54" s="58" t="s">
        <v>83</v>
      </c>
      <c r="C54" s="569" t="s">
        <v>282</v>
      </c>
      <c r="D54" s="32" t="s">
        <v>621</v>
      </c>
      <c r="E54" s="431">
        <v>2</v>
      </c>
      <c r="F54" s="377"/>
      <c r="G54" s="488"/>
      <c r="H54" s="331">
        <f t="shared" si="6"/>
        <v>0</v>
      </c>
      <c r="I54" s="337">
        <f t="shared" si="7"/>
        <v>0</v>
      </c>
    </row>
    <row r="55" spans="1:9" x14ac:dyDescent="0.2">
      <c r="A55" s="568"/>
      <c r="B55" s="58" t="s">
        <v>85</v>
      </c>
      <c r="C55" s="569" t="s">
        <v>283</v>
      </c>
      <c r="D55" s="32" t="s">
        <v>40</v>
      </c>
      <c r="E55" s="431">
        <v>1</v>
      </c>
      <c r="F55" s="377"/>
      <c r="G55" s="488"/>
      <c r="H55" s="331">
        <f t="shared" si="6"/>
        <v>0</v>
      </c>
      <c r="I55" s="337">
        <f t="shared" si="7"/>
        <v>0</v>
      </c>
    </row>
    <row r="56" spans="1:9" ht="15" customHeight="1" x14ac:dyDescent="0.2">
      <c r="A56" s="568"/>
      <c r="B56" s="58" t="s">
        <v>87</v>
      </c>
      <c r="C56" s="569" t="s">
        <v>284</v>
      </c>
      <c r="D56" s="32" t="s">
        <v>40</v>
      </c>
      <c r="E56" s="431">
        <v>1</v>
      </c>
      <c r="F56" s="377"/>
      <c r="G56" s="488"/>
      <c r="H56" s="331">
        <f t="shared" si="6"/>
        <v>0</v>
      </c>
      <c r="I56" s="337">
        <f t="shared" si="7"/>
        <v>0</v>
      </c>
    </row>
    <row r="57" spans="1:9" x14ac:dyDescent="0.2">
      <c r="A57" s="568"/>
      <c r="B57" s="58" t="s">
        <v>89</v>
      </c>
      <c r="C57" s="569" t="s">
        <v>693</v>
      </c>
      <c r="D57" s="32" t="s">
        <v>621</v>
      </c>
      <c r="E57" s="431">
        <v>1</v>
      </c>
      <c r="F57" s="377"/>
      <c r="G57" s="488"/>
      <c r="H57" s="331">
        <f t="shared" si="6"/>
        <v>0</v>
      </c>
      <c r="I57" s="337">
        <f t="shared" si="7"/>
        <v>0</v>
      </c>
    </row>
    <row r="58" spans="1:9" x14ac:dyDescent="0.2">
      <c r="A58" s="568"/>
      <c r="B58" s="58" t="s">
        <v>91</v>
      </c>
      <c r="C58" s="569" t="s">
        <v>694</v>
      </c>
      <c r="D58" s="32" t="s">
        <v>621</v>
      </c>
      <c r="E58" s="431">
        <v>1</v>
      </c>
      <c r="F58" s="377"/>
      <c r="G58" s="488"/>
      <c r="H58" s="331">
        <f t="shared" si="6"/>
        <v>0</v>
      </c>
      <c r="I58" s="337">
        <f t="shared" si="7"/>
        <v>0</v>
      </c>
    </row>
    <row r="59" spans="1:9" x14ac:dyDescent="0.2">
      <c r="A59" s="568"/>
      <c r="B59" s="58" t="s">
        <v>93</v>
      </c>
      <c r="C59" s="569" t="s">
        <v>285</v>
      </c>
      <c r="D59" s="32" t="s">
        <v>40</v>
      </c>
      <c r="E59" s="431">
        <v>1</v>
      </c>
      <c r="F59" s="377"/>
      <c r="G59" s="488"/>
      <c r="H59" s="331">
        <f t="shared" si="6"/>
        <v>0</v>
      </c>
      <c r="I59" s="337">
        <f t="shared" si="7"/>
        <v>0</v>
      </c>
    </row>
    <row r="60" spans="1:9" ht="2.25" customHeight="1" x14ac:dyDescent="0.2">
      <c r="A60" s="568"/>
      <c r="B60" s="58"/>
      <c r="C60" s="569"/>
      <c r="D60" s="32"/>
      <c r="E60" s="431"/>
      <c r="F60" s="377"/>
      <c r="G60" s="488"/>
      <c r="H60" s="331"/>
      <c r="I60" s="337"/>
    </row>
    <row r="61" spans="1:9" x14ac:dyDescent="0.2">
      <c r="A61" s="40">
        <v>6</v>
      </c>
      <c r="B61" s="58"/>
      <c r="C61" s="571" t="s">
        <v>573</v>
      </c>
      <c r="D61" s="32"/>
      <c r="E61" s="431"/>
      <c r="F61" s="377"/>
      <c r="G61" s="488"/>
      <c r="H61" s="332">
        <f>SUM(H62:H68)</f>
        <v>0</v>
      </c>
      <c r="I61" s="333">
        <f>SUM(I62:I68)</f>
        <v>0</v>
      </c>
    </row>
    <row r="62" spans="1:9" x14ac:dyDescent="0.2">
      <c r="A62" s="568"/>
      <c r="B62" s="58" t="s">
        <v>266</v>
      </c>
      <c r="C62" s="569" t="s">
        <v>281</v>
      </c>
      <c r="D62" s="32" t="s">
        <v>40</v>
      </c>
      <c r="E62" s="431">
        <v>1</v>
      </c>
      <c r="F62" s="377"/>
      <c r="G62" s="488"/>
      <c r="H62" s="331">
        <f t="shared" si="6"/>
        <v>0</v>
      </c>
      <c r="I62" s="337">
        <f t="shared" si="7"/>
        <v>0</v>
      </c>
    </row>
    <row r="63" spans="1:9" x14ac:dyDescent="0.2">
      <c r="A63" s="568"/>
      <c r="B63" s="58" t="s">
        <v>286</v>
      </c>
      <c r="C63" s="569" t="s">
        <v>282</v>
      </c>
      <c r="D63" s="32" t="s">
        <v>621</v>
      </c>
      <c r="E63" s="431">
        <v>2</v>
      </c>
      <c r="F63" s="377"/>
      <c r="G63" s="488"/>
      <c r="H63" s="331">
        <f t="shared" si="6"/>
        <v>0</v>
      </c>
      <c r="I63" s="337">
        <f t="shared" si="7"/>
        <v>0</v>
      </c>
    </row>
    <row r="64" spans="1:9" x14ac:dyDescent="0.2">
      <c r="A64" s="568"/>
      <c r="B64" s="58" t="s">
        <v>267</v>
      </c>
      <c r="C64" s="569" t="s">
        <v>283</v>
      </c>
      <c r="D64" s="32" t="s">
        <v>40</v>
      </c>
      <c r="E64" s="431">
        <v>1</v>
      </c>
      <c r="F64" s="377"/>
      <c r="G64" s="488"/>
      <c r="H64" s="331">
        <f t="shared" si="6"/>
        <v>0</v>
      </c>
      <c r="I64" s="337">
        <f t="shared" si="7"/>
        <v>0</v>
      </c>
    </row>
    <row r="65" spans="1:9" x14ac:dyDescent="0.2">
      <c r="A65" s="568"/>
      <c r="B65" s="58" t="s">
        <v>685</v>
      </c>
      <c r="C65" s="569" t="s">
        <v>284</v>
      </c>
      <c r="D65" s="32" t="s">
        <v>40</v>
      </c>
      <c r="E65" s="431">
        <v>1</v>
      </c>
      <c r="F65" s="377"/>
      <c r="G65" s="488"/>
      <c r="H65" s="331">
        <f t="shared" si="6"/>
        <v>0</v>
      </c>
      <c r="I65" s="337">
        <f t="shared" si="7"/>
        <v>0</v>
      </c>
    </row>
    <row r="66" spans="1:9" ht="17.25" customHeight="1" x14ac:dyDescent="0.2">
      <c r="A66" s="568"/>
      <c r="B66" s="58" t="s">
        <v>473</v>
      </c>
      <c r="C66" s="569" t="s">
        <v>693</v>
      </c>
      <c r="D66" s="32" t="s">
        <v>621</v>
      </c>
      <c r="E66" s="431">
        <v>1</v>
      </c>
      <c r="F66" s="377"/>
      <c r="G66" s="488"/>
      <c r="H66" s="331">
        <f t="shared" si="6"/>
        <v>0</v>
      </c>
      <c r="I66" s="337">
        <f t="shared" si="7"/>
        <v>0</v>
      </c>
    </row>
    <row r="67" spans="1:9" ht="21" customHeight="1" x14ac:dyDescent="0.2">
      <c r="A67" s="568"/>
      <c r="B67" s="58" t="s">
        <v>708</v>
      </c>
      <c r="C67" s="569" t="s">
        <v>694</v>
      </c>
      <c r="D67" s="32" t="s">
        <v>621</v>
      </c>
      <c r="E67" s="431">
        <v>1</v>
      </c>
      <c r="F67" s="377"/>
      <c r="G67" s="488"/>
      <c r="H67" s="331">
        <f t="shared" si="6"/>
        <v>0</v>
      </c>
      <c r="I67" s="337">
        <f t="shared" si="7"/>
        <v>0</v>
      </c>
    </row>
    <row r="68" spans="1:9" x14ac:dyDescent="0.2">
      <c r="A68" s="568"/>
      <c r="B68" s="58" t="s">
        <v>709</v>
      </c>
      <c r="C68" s="569" t="s">
        <v>285</v>
      </c>
      <c r="D68" s="32" t="s">
        <v>40</v>
      </c>
      <c r="E68" s="431">
        <v>1</v>
      </c>
      <c r="F68" s="377"/>
      <c r="G68" s="488"/>
      <c r="H68" s="331">
        <f t="shared" si="6"/>
        <v>0</v>
      </c>
      <c r="I68" s="337">
        <f t="shared" si="7"/>
        <v>0</v>
      </c>
    </row>
    <row r="69" spans="1:9" ht="2.25" customHeight="1" x14ac:dyDescent="0.2">
      <c r="A69" s="568"/>
      <c r="B69" s="58"/>
      <c r="C69" s="569"/>
      <c r="D69" s="32"/>
      <c r="E69" s="431"/>
      <c r="F69" s="377"/>
      <c r="G69" s="488"/>
      <c r="H69" s="331"/>
      <c r="I69" s="337"/>
    </row>
    <row r="70" spans="1:9" x14ac:dyDescent="0.2">
      <c r="A70" s="40">
        <v>7</v>
      </c>
      <c r="B70" s="58"/>
      <c r="C70" s="571" t="s">
        <v>697</v>
      </c>
      <c r="D70" s="32"/>
      <c r="E70" s="431"/>
      <c r="F70" s="377"/>
      <c r="G70" s="488"/>
      <c r="H70" s="332">
        <f>SUM(H71:H77)</f>
        <v>0</v>
      </c>
      <c r="I70" s="333">
        <f>SUM(I71:I77)</f>
        <v>0</v>
      </c>
    </row>
    <row r="71" spans="1:9" x14ac:dyDescent="0.2">
      <c r="A71" s="568"/>
      <c r="B71" s="58" t="s">
        <v>101</v>
      </c>
      <c r="C71" s="569" t="s">
        <v>281</v>
      </c>
      <c r="D71" s="32" t="s">
        <v>40</v>
      </c>
      <c r="E71" s="431">
        <v>1</v>
      </c>
      <c r="F71" s="377"/>
      <c r="G71" s="488"/>
      <c r="H71" s="331">
        <f t="shared" si="6"/>
        <v>0</v>
      </c>
      <c r="I71" s="337">
        <f t="shared" si="7"/>
        <v>0</v>
      </c>
    </row>
    <row r="72" spans="1:9" x14ac:dyDescent="0.2">
      <c r="A72" s="568"/>
      <c r="B72" s="58" t="s">
        <v>102</v>
      </c>
      <c r="C72" s="569" t="s">
        <v>282</v>
      </c>
      <c r="D72" s="32" t="s">
        <v>621</v>
      </c>
      <c r="E72" s="431">
        <v>2</v>
      </c>
      <c r="F72" s="377"/>
      <c r="G72" s="488"/>
      <c r="H72" s="331">
        <f t="shared" si="6"/>
        <v>0</v>
      </c>
      <c r="I72" s="337">
        <f t="shared" si="7"/>
        <v>0</v>
      </c>
    </row>
    <row r="73" spans="1:9" x14ac:dyDescent="0.2">
      <c r="A73" s="568"/>
      <c r="B73" s="58" t="s">
        <v>103</v>
      </c>
      <c r="C73" s="569" t="s">
        <v>283</v>
      </c>
      <c r="D73" s="32" t="s">
        <v>40</v>
      </c>
      <c r="E73" s="431">
        <v>1</v>
      </c>
      <c r="F73" s="377"/>
      <c r="G73" s="488"/>
      <c r="H73" s="331">
        <f t="shared" si="6"/>
        <v>0</v>
      </c>
      <c r="I73" s="337">
        <f t="shared" si="7"/>
        <v>0</v>
      </c>
    </row>
    <row r="74" spans="1:9" x14ac:dyDescent="0.2">
      <c r="A74" s="568"/>
      <c r="B74" s="58" t="s">
        <v>104</v>
      </c>
      <c r="C74" s="569" t="s">
        <v>284</v>
      </c>
      <c r="D74" s="32" t="s">
        <v>40</v>
      </c>
      <c r="E74" s="431">
        <v>1</v>
      </c>
      <c r="F74" s="377"/>
      <c r="G74" s="488"/>
      <c r="H74" s="331">
        <f t="shared" si="6"/>
        <v>0</v>
      </c>
      <c r="I74" s="337">
        <f t="shared" si="7"/>
        <v>0</v>
      </c>
    </row>
    <row r="75" spans="1:9" x14ac:dyDescent="0.2">
      <c r="A75" s="568"/>
      <c r="B75" s="58" t="s">
        <v>105</v>
      </c>
      <c r="C75" s="569" t="s">
        <v>693</v>
      </c>
      <c r="D75" s="32" t="s">
        <v>621</v>
      </c>
      <c r="E75" s="431">
        <v>1</v>
      </c>
      <c r="F75" s="377"/>
      <c r="G75" s="488"/>
      <c r="H75" s="331">
        <f t="shared" si="6"/>
        <v>0</v>
      </c>
      <c r="I75" s="337">
        <f t="shared" si="7"/>
        <v>0</v>
      </c>
    </row>
    <row r="76" spans="1:9" x14ac:dyDescent="0.2">
      <c r="A76" s="568"/>
      <c r="B76" s="58" t="s">
        <v>106</v>
      </c>
      <c r="C76" s="569" t="s">
        <v>694</v>
      </c>
      <c r="D76" s="32" t="s">
        <v>621</v>
      </c>
      <c r="E76" s="431">
        <v>1</v>
      </c>
      <c r="F76" s="377"/>
      <c r="G76" s="488"/>
      <c r="H76" s="331">
        <f t="shared" si="6"/>
        <v>0</v>
      </c>
      <c r="I76" s="337">
        <f t="shared" si="7"/>
        <v>0</v>
      </c>
    </row>
    <row r="77" spans="1:9" x14ac:dyDescent="0.2">
      <c r="A77" s="568"/>
      <c r="B77" s="58" t="s">
        <v>107</v>
      </c>
      <c r="C77" s="569" t="s">
        <v>285</v>
      </c>
      <c r="D77" s="32" t="s">
        <v>40</v>
      </c>
      <c r="E77" s="431">
        <v>1</v>
      </c>
      <c r="F77" s="377"/>
      <c r="G77" s="488"/>
      <c r="H77" s="331">
        <f t="shared" si="6"/>
        <v>0</v>
      </c>
      <c r="I77" s="337">
        <f t="shared" si="7"/>
        <v>0</v>
      </c>
    </row>
    <row r="78" spans="1:9" ht="2.25" customHeight="1" x14ac:dyDescent="0.2">
      <c r="A78" s="568"/>
      <c r="B78" s="58"/>
      <c r="C78" s="569"/>
      <c r="D78" s="32"/>
      <c r="E78" s="431"/>
      <c r="F78" s="377"/>
      <c r="G78" s="488"/>
      <c r="H78" s="331">
        <f t="shared" si="6"/>
        <v>0</v>
      </c>
      <c r="I78" s="337">
        <f t="shared" si="7"/>
        <v>0</v>
      </c>
    </row>
    <row r="79" spans="1:9" x14ac:dyDescent="0.2">
      <c r="A79" s="40">
        <v>8</v>
      </c>
      <c r="B79" s="58"/>
      <c r="C79" s="571" t="s">
        <v>698</v>
      </c>
      <c r="D79" s="32"/>
      <c r="E79" s="431"/>
      <c r="F79" s="377"/>
      <c r="G79" s="488"/>
      <c r="H79" s="332">
        <f>SUM(H80:H86)</f>
        <v>0</v>
      </c>
      <c r="I79" s="333">
        <f>SUM(I80:I86)</f>
        <v>0</v>
      </c>
    </row>
    <row r="80" spans="1:9" x14ac:dyDescent="0.2">
      <c r="A80" s="568"/>
      <c r="B80" s="58" t="s">
        <v>109</v>
      </c>
      <c r="C80" s="569" t="s">
        <v>281</v>
      </c>
      <c r="D80" s="32" t="s">
        <v>40</v>
      </c>
      <c r="E80" s="431">
        <v>1</v>
      </c>
      <c r="F80" s="377"/>
      <c r="G80" s="488"/>
      <c r="H80" s="331">
        <f t="shared" si="6"/>
        <v>0</v>
      </c>
      <c r="I80" s="337">
        <f t="shared" si="7"/>
        <v>0</v>
      </c>
    </row>
    <row r="81" spans="1:9" x14ac:dyDescent="0.2">
      <c r="A81" s="568"/>
      <c r="B81" s="58" t="s">
        <v>110</v>
      </c>
      <c r="C81" s="569" t="s">
        <v>282</v>
      </c>
      <c r="D81" s="32" t="s">
        <v>621</v>
      </c>
      <c r="E81" s="431">
        <v>2</v>
      </c>
      <c r="F81" s="377"/>
      <c r="G81" s="488"/>
      <c r="H81" s="331">
        <f t="shared" si="6"/>
        <v>0</v>
      </c>
      <c r="I81" s="337">
        <f t="shared" si="7"/>
        <v>0</v>
      </c>
    </row>
    <row r="82" spans="1:9" x14ac:dyDescent="0.2">
      <c r="A82" s="568"/>
      <c r="B82" s="58" t="s">
        <v>629</v>
      </c>
      <c r="C82" s="569" t="s">
        <v>283</v>
      </c>
      <c r="D82" s="32" t="s">
        <v>40</v>
      </c>
      <c r="E82" s="431">
        <v>1</v>
      </c>
      <c r="F82" s="377"/>
      <c r="G82" s="488"/>
      <c r="H82" s="331">
        <f t="shared" si="6"/>
        <v>0</v>
      </c>
      <c r="I82" s="337">
        <f t="shared" si="7"/>
        <v>0</v>
      </c>
    </row>
    <row r="83" spans="1:9" x14ac:dyDescent="0.2">
      <c r="A83" s="568"/>
      <c r="B83" s="58" t="s">
        <v>630</v>
      </c>
      <c r="C83" s="569" t="s">
        <v>284</v>
      </c>
      <c r="D83" s="32" t="s">
        <v>40</v>
      </c>
      <c r="E83" s="431">
        <v>1</v>
      </c>
      <c r="F83" s="377"/>
      <c r="G83" s="488"/>
      <c r="H83" s="331">
        <f t="shared" si="6"/>
        <v>0</v>
      </c>
      <c r="I83" s="337">
        <f t="shared" si="7"/>
        <v>0</v>
      </c>
    </row>
    <row r="84" spans="1:9" x14ac:dyDescent="0.2">
      <c r="A84" s="568"/>
      <c r="B84" s="58" t="s">
        <v>631</v>
      </c>
      <c r="C84" s="569" t="s">
        <v>693</v>
      </c>
      <c r="D84" s="32" t="s">
        <v>621</v>
      </c>
      <c r="E84" s="431">
        <v>1</v>
      </c>
      <c r="F84" s="377"/>
      <c r="G84" s="488"/>
      <c r="H84" s="331">
        <f t="shared" si="6"/>
        <v>0</v>
      </c>
      <c r="I84" s="337">
        <f t="shared" si="7"/>
        <v>0</v>
      </c>
    </row>
    <row r="85" spans="1:9" x14ac:dyDescent="0.2">
      <c r="A85" s="568"/>
      <c r="B85" s="58" t="s">
        <v>632</v>
      </c>
      <c r="C85" s="569" t="s">
        <v>694</v>
      </c>
      <c r="D85" s="32" t="s">
        <v>621</v>
      </c>
      <c r="E85" s="431">
        <v>1</v>
      </c>
      <c r="F85" s="377"/>
      <c r="G85" s="488"/>
      <c r="H85" s="331">
        <f t="shared" si="6"/>
        <v>0</v>
      </c>
      <c r="I85" s="337">
        <f t="shared" si="7"/>
        <v>0</v>
      </c>
    </row>
    <row r="86" spans="1:9" ht="14.25" customHeight="1" x14ac:dyDescent="0.2">
      <c r="A86" s="568"/>
      <c r="B86" s="58" t="s">
        <v>633</v>
      </c>
      <c r="C86" s="569" t="s">
        <v>285</v>
      </c>
      <c r="D86" s="32" t="s">
        <v>40</v>
      </c>
      <c r="E86" s="431">
        <v>1</v>
      </c>
      <c r="F86" s="377"/>
      <c r="G86" s="488"/>
      <c r="H86" s="331">
        <f t="shared" si="6"/>
        <v>0</v>
      </c>
      <c r="I86" s="337">
        <f t="shared" si="7"/>
        <v>0</v>
      </c>
    </row>
    <row r="87" spans="1:9" ht="2.25" customHeight="1" x14ac:dyDescent="0.2">
      <c r="A87" s="568"/>
      <c r="B87" s="58"/>
      <c r="C87" s="569"/>
      <c r="D87" s="32"/>
      <c r="E87" s="431"/>
      <c r="F87" s="377"/>
      <c r="G87" s="488"/>
      <c r="H87" s="331"/>
      <c r="I87" s="337"/>
    </row>
    <row r="88" spans="1:9" x14ac:dyDescent="0.2">
      <c r="A88" s="40">
        <v>9</v>
      </c>
      <c r="B88" s="570"/>
      <c r="C88" s="571" t="s">
        <v>699</v>
      </c>
      <c r="D88" s="36"/>
      <c r="E88" s="496"/>
      <c r="F88" s="377"/>
      <c r="G88" s="488"/>
      <c r="H88" s="332">
        <f>SUM(H89:H95)</f>
        <v>0</v>
      </c>
      <c r="I88" s="333">
        <f>SUM(I89:I95)</f>
        <v>0</v>
      </c>
    </row>
    <row r="89" spans="1:9" x14ac:dyDescent="0.2">
      <c r="A89" s="568"/>
      <c r="B89" s="58" t="s">
        <v>166</v>
      </c>
      <c r="C89" s="569" t="s">
        <v>287</v>
      </c>
      <c r="D89" s="32" t="s">
        <v>40</v>
      </c>
      <c r="E89" s="431">
        <v>3</v>
      </c>
      <c r="F89" s="377"/>
      <c r="G89" s="488"/>
      <c r="H89" s="331">
        <f t="shared" si="6"/>
        <v>0</v>
      </c>
      <c r="I89" s="337">
        <f t="shared" si="7"/>
        <v>0</v>
      </c>
    </row>
    <row r="90" spans="1:9" x14ac:dyDescent="0.2">
      <c r="A90" s="568"/>
      <c r="B90" s="58" t="s">
        <v>168</v>
      </c>
      <c r="C90" s="569" t="s">
        <v>288</v>
      </c>
      <c r="D90" s="32" t="s">
        <v>40</v>
      </c>
      <c r="E90" s="431">
        <v>1</v>
      </c>
      <c r="F90" s="377"/>
      <c r="G90" s="488"/>
      <c r="H90" s="331">
        <f t="shared" si="6"/>
        <v>0</v>
      </c>
      <c r="I90" s="337">
        <f t="shared" si="7"/>
        <v>0</v>
      </c>
    </row>
    <row r="91" spans="1:9" x14ac:dyDescent="0.2">
      <c r="A91" s="40"/>
      <c r="B91" s="58" t="s">
        <v>170</v>
      </c>
      <c r="C91" s="571" t="s">
        <v>733</v>
      </c>
      <c r="D91" s="36"/>
      <c r="E91" s="496"/>
      <c r="F91" s="377"/>
      <c r="G91" s="488"/>
      <c r="H91" s="331">
        <f t="shared" si="6"/>
        <v>0</v>
      </c>
      <c r="I91" s="337">
        <f t="shared" si="7"/>
        <v>0</v>
      </c>
    </row>
    <row r="92" spans="1:9" x14ac:dyDescent="0.2">
      <c r="A92" s="568"/>
      <c r="B92" s="58" t="s">
        <v>172</v>
      </c>
      <c r="C92" s="569" t="s">
        <v>289</v>
      </c>
      <c r="D92" s="32" t="s">
        <v>40</v>
      </c>
      <c r="E92" s="431">
        <v>3</v>
      </c>
      <c r="F92" s="377"/>
      <c r="G92" s="488"/>
      <c r="H92" s="331">
        <f t="shared" si="6"/>
        <v>0</v>
      </c>
      <c r="I92" s="337">
        <f t="shared" si="7"/>
        <v>0</v>
      </c>
    </row>
    <row r="93" spans="1:9" x14ac:dyDescent="0.2">
      <c r="A93" s="568"/>
      <c r="B93" s="58" t="s">
        <v>174</v>
      </c>
      <c r="C93" s="569" t="s">
        <v>290</v>
      </c>
      <c r="D93" s="32" t="s">
        <v>40</v>
      </c>
      <c r="E93" s="431">
        <v>3</v>
      </c>
      <c r="F93" s="377"/>
      <c r="G93" s="488"/>
      <c r="H93" s="331">
        <f t="shared" si="6"/>
        <v>0</v>
      </c>
      <c r="I93" s="337">
        <f t="shared" si="7"/>
        <v>0</v>
      </c>
    </row>
    <row r="94" spans="1:9" x14ac:dyDescent="0.2">
      <c r="A94" s="568"/>
      <c r="B94" s="58" t="s">
        <v>176</v>
      </c>
      <c r="C94" s="569" t="s">
        <v>291</v>
      </c>
      <c r="D94" s="32" t="s">
        <v>40</v>
      </c>
      <c r="E94" s="431">
        <v>1</v>
      </c>
      <c r="F94" s="377"/>
      <c r="G94" s="488"/>
      <c r="H94" s="331">
        <f t="shared" si="6"/>
        <v>0</v>
      </c>
      <c r="I94" s="337">
        <f t="shared" si="7"/>
        <v>0</v>
      </c>
    </row>
    <row r="95" spans="1:9" x14ac:dyDescent="0.2">
      <c r="A95" s="568"/>
      <c r="B95" s="58" t="s">
        <v>178</v>
      </c>
      <c r="C95" s="569" t="s">
        <v>290</v>
      </c>
      <c r="D95" s="32" t="s">
        <v>40</v>
      </c>
      <c r="E95" s="431">
        <v>6</v>
      </c>
      <c r="F95" s="377"/>
      <c r="G95" s="488"/>
      <c r="H95" s="331">
        <f t="shared" si="6"/>
        <v>0</v>
      </c>
      <c r="I95" s="337">
        <f t="shared" si="7"/>
        <v>0</v>
      </c>
    </row>
    <row r="96" spans="1:9" ht="2.25" customHeight="1" x14ac:dyDescent="0.2">
      <c r="A96" s="568"/>
      <c r="B96" s="58"/>
      <c r="C96" s="569"/>
      <c r="D96" s="32"/>
      <c r="E96" s="431"/>
      <c r="F96" s="377"/>
      <c r="G96" s="488"/>
      <c r="H96" s="331">
        <f t="shared" si="6"/>
        <v>0</v>
      </c>
      <c r="I96" s="337">
        <f t="shared" si="7"/>
        <v>0</v>
      </c>
    </row>
    <row r="97" spans="1:9" ht="23.25" customHeight="1" x14ac:dyDescent="0.2">
      <c r="A97" s="40">
        <v>10</v>
      </c>
      <c r="B97" s="570"/>
      <c r="C97" s="572" t="s">
        <v>700</v>
      </c>
      <c r="D97" s="36"/>
      <c r="E97" s="496"/>
      <c r="F97" s="377"/>
      <c r="G97" s="488"/>
      <c r="H97" s="332">
        <f>SUM(H98:H100)</f>
        <v>0</v>
      </c>
      <c r="I97" s="333">
        <f>SUM(I98:I100)</f>
        <v>0</v>
      </c>
    </row>
    <row r="98" spans="1:9" x14ac:dyDescent="0.2">
      <c r="A98" s="568"/>
      <c r="B98" s="58" t="s">
        <v>294</v>
      </c>
      <c r="C98" s="569" t="s">
        <v>292</v>
      </c>
      <c r="D98" s="32" t="s">
        <v>40</v>
      </c>
      <c r="E98" s="431">
        <v>2</v>
      </c>
      <c r="F98" s="377"/>
      <c r="G98" s="488"/>
      <c r="H98" s="331">
        <f t="shared" si="6"/>
        <v>0</v>
      </c>
      <c r="I98" s="337">
        <f t="shared" si="7"/>
        <v>0</v>
      </c>
    </row>
    <row r="99" spans="1:9" x14ac:dyDescent="0.2">
      <c r="A99" s="568"/>
      <c r="B99" s="58" t="s">
        <v>296</v>
      </c>
      <c r="C99" s="569" t="s">
        <v>293</v>
      </c>
      <c r="D99" s="32" t="s">
        <v>40</v>
      </c>
      <c r="E99" s="431">
        <v>2</v>
      </c>
      <c r="F99" s="377"/>
      <c r="G99" s="488"/>
      <c r="H99" s="331">
        <f t="shared" si="6"/>
        <v>0</v>
      </c>
      <c r="I99" s="337">
        <f t="shared" si="7"/>
        <v>0</v>
      </c>
    </row>
    <row r="100" spans="1:9" x14ac:dyDescent="0.2">
      <c r="A100" s="568"/>
      <c r="B100" s="58" t="s">
        <v>439</v>
      </c>
      <c r="C100" s="569" t="s">
        <v>701</v>
      </c>
      <c r="D100" s="32" t="s">
        <v>40</v>
      </c>
      <c r="E100" s="431">
        <v>2</v>
      </c>
      <c r="F100" s="377"/>
      <c r="G100" s="488"/>
      <c r="H100" s="331">
        <f t="shared" ref="H100:H163" si="8">+E100*F100</f>
        <v>0</v>
      </c>
      <c r="I100" s="337">
        <f t="shared" ref="I100:I163" si="9">+E100*G100</f>
        <v>0</v>
      </c>
    </row>
    <row r="101" spans="1:9" ht="2.25" customHeight="1" x14ac:dyDescent="0.2">
      <c r="A101" s="568"/>
      <c r="B101" s="58"/>
      <c r="C101" s="569"/>
      <c r="D101" s="32"/>
      <c r="E101" s="431"/>
      <c r="F101" s="377"/>
      <c r="G101" s="488"/>
      <c r="H101" s="331"/>
      <c r="I101" s="337"/>
    </row>
    <row r="102" spans="1:9" x14ac:dyDescent="0.2">
      <c r="A102" s="40">
        <v>11</v>
      </c>
      <c r="B102" s="479"/>
      <c r="C102" s="572" t="s">
        <v>581</v>
      </c>
      <c r="D102" s="479"/>
      <c r="E102" s="580"/>
      <c r="F102" s="377"/>
      <c r="G102" s="488"/>
      <c r="H102" s="332">
        <f>SUM(H103:H105)</f>
        <v>0</v>
      </c>
      <c r="I102" s="333">
        <f>SUM(I103:I105)</f>
        <v>0</v>
      </c>
    </row>
    <row r="103" spans="1:9" x14ac:dyDescent="0.2">
      <c r="A103" s="568"/>
      <c r="B103" s="58" t="s">
        <v>194</v>
      </c>
      <c r="C103" s="569" t="s">
        <v>295</v>
      </c>
      <c r="D103" s="32" t="s">
        <v>40</v>
      </c>
      <c r="E103" s="431">
        <v>2</v>
      </c>
      <c r="F103" s="377"/>
      <c r="G103" s="488"/>
      <c r="H103" s="331">
        <f t="shared" si="8"/>
        <v>0</v>
      </c>
      <c r="I103" s="337">
        <f t="shared" si="9"/>
        <v>0</v>
      </c>
    </row>
    <row r="104" spans="1:9" x14ac:dyDescent="0.2">
      <c r="A104" s="568"/>
      <c r="B104" s="58" t="s">
        <v>196</v>
      </c>
      <c r="C104" s="569" t="s">
        <v>293</v>
      </c>
      <c r="D104" s="32" t="s">
        <v>40</v>
      </c>
      <c r="E104" s="431">
        <v>2</v>
      </c>
      <c r="F104" s="377"/>
      <c r="G104" s="488"/>
      <c r="H104" s="331">
        <f t="shared" si="8"/>
        <v>0</v>
      </c>
      <c r="I104" s="337">
        <f t="shared" si="9"/>
        <v>0</v>
      </c>
    </row>
    <row r="105" spans="1:9" x14ac:dyDescent="0.2">
      <c r="A105" s="568"/>
      <c r="B105" s="58" t="s">
        <v>198</v>
      </c>
      <c r="C105" s="569" t="s">
        <v>701</v>
      </c>
      <c r="D105" s="32" t="s">
        <v>40</v>
      </c>
      <c r="E105" s="431">
        <v>1</v>
      </c>
      <c r="F105" s="377"/>
      <c r="G105" s="488"/>
      <c r="H105" s="331">
        <f t="shared" si="8"/>
        <v>0</v>
      </c>
      <c r="I105" s="337">
        <f t="shared" si="9"/>
        <v>0</v>
      </c>
    </row>
    <row r="106" spans="1:9" ht="2.25" customHeight="1" x14ac:dyDescent="0.2">
      <c r="A106" s="568"/>
      <c r="B106" s="58"/>
      <c r="C106" s="569"/>
      <c r="D106" s="32"/>
      <c r="E106" s="431"/>
      <c r="F106" s="377"/>
      <c r="G106" s="488"/>
      <c r="H106" s="331">
        <f t="shared" si="8"/>
        <v>0</v>
      </c>
      <c r="I106" s="337">
        <f t="shared" si="9"/>
        <v>0</v>
      </c>
    </row>
    <row r="107" spans="1:9" ht="18" customHeight="1" x14ac:dyDescent="0.2">
      <c r="A107" s="40">
        <v>12</v>
      </c>
      <c r="B107" s="479"/>
      <c r="C107" s="572" t="s">
        <v>582</v>
      </c>
      <c r="D107" s="479"/>
      <c r="E107" s="580"/>
      <c r="F107" s="377"/>
      <c r="G107" s="488"/>
      <c r="H107" s="332">
        <f>SUM(H108:H112)</f>
        <v>0</v>
      </c>
      <c r="I107" s="333">
        <f>SUM(I108:I112)</f>
        <v>0</v>
      </c>
    </row>
    <row r="108" spans="1:9" x14ac:dyDescent="0.2">
      <c r="A108" s="568"/>
      <c r="B108" s="58" t="s">
        <v>442</v>
      </c>
      <c r="C108" s="569" t="s">
        <v>702</v>
      </c>
      <c r="D108" s="32" t="s">
        <v>621</v>
      </c>
      <c r="E108" s="431">
        <v>1</v>
      </c>
      <c r="F108" s="377"/>
      <c r="G108" s="488"/>
      <c r="H108" s="331">
        <f t="shared" si="8"/>
        <v>0</v>
      </c>
      <c r="I108" s="337">
        <f t="shared" si="9"/>
        <v>0</v>
      </c>
    </row>
    <row r="109" spans="1:9" x14ac:dyDescent="0.2">
      <c r="A109" s="568"/>
      <c r="B109" s="58" t="s">
        <v>443</v>
      </c>
      <c r="C109" s="569" t="s">
        <v>703</v>
      </c>
      <c r="D109" s="32" t="s">
        <v>299</v>
      </c>
      <c r="E109" s="431">
        <v>6</v>
      </c>
      <c r="F109" s="377"/>
      <c r="G109" s="488"/>
      <c r="H109" s="331">
        <f t="shared" si="8"/>
        <v>0</v>
      </c>
      <c r="I109" s="337">
        <f t="shared" si="9"/>
        <v>0</v>
      </c>
    </row>
    <row r="110" spans="1:9" ht="33" customHeight="1" x14ac:dyDescent="0.2">
      <c r="A110" s="568"/>
      <c r="B110" s="58" t="s">
        <v>444</v>
      </c>
      <c r="C110" s="569" t="s">
        <v>301</v>
      </c>
      <c r="D110" s="32" t="s">
        <v>40</v>
      </c>
      <c r="E110" s="431">
        <v>4</v>
      </c>
      <c r="F110" s="377"/>
      <c r="G110" s="488"/>
      <c r="H110" s="331">
        <f t="shared" si="8"/>
        <v>0</v>
      </c>
      <c r="I110" s="337">
        <f t="shared" si="9"/>
        <v>0</v>
      </c>
    </row>
    <row r="111" spans="1:9" x14ac:dyDescent="0.2">
      <c r="A111" s="568"/>
      <c r="B111" s="58" t="s">
        <v>445</v>
      </c>
      <c r="C111" s="569" t="s">
        <v>704</v>
      </c>
      <c r="D111" s="32" t="s">
        <v>299</v>
      </c>
      <c r="E111" s="431">
        <v>6</v>
      </c>
      <c r="F111" s="377"/>
      <c r="G111" s="488"/>
      <c r="H111" s="331">
        <f t="shared" si="8"/>
        <v>0</v>
      </c>
      <c r="I111" s="337">
        <f t="shared" si="9"/>
        <v>0</v>
      </c>
    </row>
    <row r="112" spans="1:9" x14ac:dyDescent="0.2">
      <c r="A112" s="568"/>
      <c r="B112" s="58" t="s">
        <v>649</v>
      </c>
      <c r="C112" s="569" t="s">
        <v>304</v>
      </c>
      <c r="D112" s="32" t="s">
        <v>40</v>
      </c>
      <c r="E112" s="431">
        <v>1</v>
      </c>
      <c r="F112" s="377"/>
      <c r="G112" s="488"/>
      <c r="H112" s="331">
        <f t="shared" si="8"/>
        <v>0</v>
      </c>
      <c r="I112" s="337">
        <f t="shared" si="9"/>
        <v>0</v>
      </c>
    </row>
    <row r="113" spans="1:9" ht="2.25" customHeight="1" x14ac:dyDescent="0.2">
      <c r="A113" s="568"/>
      <c r="B113" s="58"/>
      <c r="C113" s="569"/>
      <c r="D113" s="32"/>
      <c r="E113" s="431"/>
      <c r="F113" s="377"/>
      <c r="G113" s="488"/>
      <c r="H113" s="331">
        <f t="shared" si="8"/>
        <v>0</v>
      </c>
      <c r="I113" s="337">
        <f t="shared" si="9"/>
        <v>0</v>
      </c>
    </row>
    <row r="114" spans="1:9" x14ac:dyDescent="0.2">
      <c r="A114" s="40">
        <v>13</v>
      </c>
      <c r="B114" s="479"/>
      <c r="C114" s="572" t="s">
        <v>705</v>
      </c>
      <c r="D114" s="479"/>
      <c r="E114" s="580"/>
      <c r="F114" s="377"/>
      <c r="G114" s="488"/>
      <c r="H114" s="332">
        <f>SUM(H115:H118)</f>
        <v>0</v>
      </c>
      <c r="I114" s="333">
        <f>SUM(I115:I118)</f>
        <v>0</v>
      </c>
    </row>
    <row r="115" spans="1:9" x14ac:dyDescent="0.2">
      <c r="A115" s="568"/>
      <c r="B115" s="58" t="s">
        <v>297</v>
      </c>
      <c r="C115" s="569" t="s">
        <v>308</v>
      </c>
      <c r="D115" s="32" t="s">
        <v>40</v>
      </c>
      <c r="E115" s="431">
        <v>4</v>
      </c>
      <c r="F115" s="377"/>
      <c r="G115" s="488"/>
      <c r="H115" s="331">
        <f t="shared" si="8"/>
        <v>0</v>
      </c>
      <c r="I115" s="337">
        <f t="shared" si="9"/>
        <v>0</v>
      </c>
    </row>
    <row r="116" spans="1:9" x14ac:dyDescent="0.2">
      <c r="A116" s="568"/>
      <c r="B116" s="58" t="s">
        <v>298</v>
      </c>
      <c r="C116" s="569" t="s">
        <v>310</v>
      </c>
      <c r="D116" s="32" t="s">
        <v>299</v>
      </c>
      <c r="E116" s="431">
        <v>2</v>
      </c>
      <c r="F116" s="377"/>
      <c r="G116" s="488"/>
      <c r="H116" s="331">
        <f t="shared" si="8"/>
        <v>0</v>
      </c>
      <c r="I116" s="337">
        <f t="shared" si="9"/>
        <v>0</v>
      </c>
    </row>
    <row r="117" spans="1:9" ht="16.5" customHeight="1" x14ac:dyDescent="0.2">
      <c r="A117" s="568"/>
      <c r="B117" s="58" t="s">
        <v>300</v>
      </c>
      <c r="C117" s="569" t="s">
        <v>312</v>
      </c>
      <c r="D117" s="32" t="s">
        <v>40</v>
      </c>
      <c r="E117" s="431">
        <v>2</v>
      </c>
      <c r="F117" s="377"/>
      <c r="G117" s="488"/>
      <c r="H117" s="331">
        <f t="shared" si="8"/>
        <v>0</v>
      </c>
      <c r="I117" s="337">
        <f t="shared" si="9"/>
        <v>0</v>
      </c>
    </row>
    <row r="118" spans="1:9" x14ac:dyDescent="0.2">
      <c r="A118" s="568"/>
      <c r="B118" s="58" t="s">
        <v>302</v>
      </c>
      <c r="C118" s="569" t="s">
        <v>314</v>
      </c>
      <c r="D118" s="32" t="s">
        <v>40</v>
      </c>
      <c r="E118" s="431">
        <v>2</v>
      </c>
      <c r="F118" s="377"/>
      <c r="G118" s="488"/>
      <c r="H118" s="331">
        <f t="shared" si="8"/>
        <v>0</v>
      </c>
      <c r="I118" s="337">
        <f t="shared" si="9"/>
        <v>0</v>
      </c>
    </row>
    <row r="119" spans="1:9" ht="2.25" customHeight="1" x14ac:dyDescent="0.2">
      <c r="A119" s="568"/>
      <c r="B119" s="58"/>
      <c r="C119" s="569"/>
      <c r="D119" s="32"/>
      <c r="E119" s="431"/>
      <c r="F119" s="377"/>
      <c r="G119" s="488"/>
      <c r="H119" s="331">
        <f t="shared" si="8"/>
        <v>0</v>
      </c>
      <c r="I119" s="337">
        <f t="shared" si="9"/>
        <v>0</v>
      </c>
    </row>
    <row r="120" spans="1:9" x14ac:dyDescent="0.2">
      <c r="A120" s="40">
        <v>14</v>
      </c>
      <c r="B120" s="58"/>
      <c r="C120" s="572" t="s">
        <v>706</v>
      </c>
      <c r="D120" s="479"/>
      <c r="E120" s="580"/>
      <c r="F120" s="377"/>
      <c r="G120" s="488"/>
      <c r="H120" s="332">
        <f>SUM(H121:H124)</f>
        <v>0</v>
      </c>
      <c r="I120" s="333">
        <f>SUM(I121:I124)</f>
        <v>0</v>
      </c>
    </row>
    <row r="121" spans="1:9" x14ac:dyDescent="0.2">
      <c r="A121" s="568"/>
      <c r="B121" s="58" t="s">
        <v>307</v>
      </c>
      <c r="C121" s="569" t="s">
        <v>308</v>
      </c>
      <c r="D121" s="32" t="s">
        <v>40</v>
      </c>
      <c r="E121" s="431">
        <v>4</v>
      </c>
      <c r="F121" s="377"/>
      <c r="G121" s="488"/>
      <c r="H121" s="331">
        <f t="shared" si="8"/>
        <v>0</v>
      </c>
      <c r="I121" s="337">
        <f t="shared" si="9"/>
        <v>0</v>
      </c>
    </row>
    <row r="122" spans="1:9" x14ac:dyDescent="0.2">
      <c r="A122" s="568"/>
      <c r="B122" s="58" t="s">
        <v>309</v>
      </c>
      <c r="C122" s="569" t="s">
        <v>310</v>
      </c>
      <c r="D122" s="32" t="s">
        <v>621</v>
      </c>
      <c r="E122" s="431">
        <v>2</v>
      </c>
      <c r="F122" s="377"/>
      <c r="G122" s="488"/>
      <c r="H122" s="331">
        <f t="shared" si="8"/>
        <v>0</v>
      </c>
      <c r="I122" s="337">
        <f t="shared" si="9"/>
        <v>0</v>
      </c>
    </row>
    <row r="123" spans="1:9" ht="13.5" customHeight="1" x14ac:dyDescent="0.2">
      <c r="A123" s="568"/>
      <c r="B123" s="58" t="s">
        <v>311</v>
      </c>
      <c r="C123" s="569" t="s">
        <v>312</v>
      </c>
      <c r="D123" s="32" t="s">
        <v>40</v>
      </c>
      <c r="E123" s="431">
        <v>2</v>
      </c>
      <c r="F123" s="377"/>
      <c r="G123" s="488"/>
      <c r="H123" s="331">
        <f t="shared" si="8"/>
        <v>0</v>
      </c>
      <c r="I123" s="337">
        <f t="shared" si="9"/>
        <v>0</v>
      </c>
    </row>
    <row r="124" spans="1:9" ht="21" customHeight="1" x14ac:dyDescent="0.2">
      <c r="A124" s="568"/>
      <c r="B124" s="58" t="s">
        <v>313</v>
      </c>
      <c r="C124" s="569" t="s">
        <v>314</v>
      </c>
      <c r="D124" s="32" t="s">
        <v>40</v>
      </c>
      <c r="E124" s="431">
        <v>2</v>
      </c>
      <c r="F124" s="377"/>
      <c r="G124" s="488"/>
      <c r="H124" s="331">
        <f t="shared" si="8"/>
        <v>0</v>
      </c>
      <c r="I124" s="337">
        <f t="shared" si="9"/>
        <v>0</v>
      </c>
    </row>
    <row r="125" spans="1:9" ht="2.25" customHeight="1" x14ac:dyDescent="0.2">
      <c r="A125" s="568"/>
      <c r="B125" s="58"/>
      <c r="C125" s="569"/>
      <c r="D125" s="32"/>
      <c r="E125" s="431"/>
      <c r="F125" s="377"/>
      <c r="G125" s="488"/>
      <c r="H125" s="331">
        <f t="shared" si="8"/>
        <v>0</v>
      </c>
      <c r="I125" s="337">
        <f t="shared" si="9"/>
        <v>0</v>
      </c>
    </row>
    <row r="126" spans="1:9" x14ac:dyDescent="0.2">
      <c r="A126" s="40">
        <v>15</v>
      </c>
      <c r="B126" s="58"/>
      <c r="C126" s="573" t="s">
        <v>707</v>
      </c>
      <c r="D126" s="479"/>
      <c r="E126" s="580"/>
      <c r="F126" s="377"/>
      <c r="G126" s="488"/>
      <c r="H126" s="332">
        <f>SUM(H127:H138)</f>
        <v>0</v>
      </c>
      <c r="I126" s="333">
        <f>SUM(I127:I138)</f>
        <v>0</v>
      </c>
    </row>
    <row r="127" spans="1:9" x14ac:dyDescent="0.2">
      <c r="A127" s="568"/>
      <c r="B127" s="58" t="s">
        <v>228</v>
      </c>
      <c r="C127" s="569" t="s">
        <v>545</v>
      </c>
      <c r="D127" s="32" t="s">
        <v>40</v>
      </c>
      <c r="E127" s="431">
        <v>1</v>
      </c>
      <c r="F127" s="377"/>
      <c r="G127" s="488"/>
      <c r="H127" s="331">
        <f t="shared" si="8"/>
        <v>0</v>
      </c>
      <c r="I127" s="337">
        <f t="shared" si="9"/>
        <v>0</v>
      </c>
    </row>
    <row r="128" spans="1:9" x14ac:dyDescent="0.2">
      <c r="A128" s="568"/>
      <c r="B128" s="58" t="s">
        <v>229</v>
      </c>
      <c r="C128" s="569" t="s">
        <v>316</v>
      </c>
      <c r="D128" s="32" t="s">
        <v>299</v>
      </c>
      <c r="E128" s="431">
        <v>1</v>
      </c>
      <c r="F128" s="377"/>
      <c r="G128" s="488"/>
      <c r="H128" s="331">
        <f t="shared" si="8"/>
        <v>0</v>
      </c>
      <c r="I128" s="337">
        <f t="shared" si="9"/>
        <v>0</v>
      </c>
    </row>
    <row r="129" spans="1:9" x14ac:dyDescent="0.2">
      <c r="A129" s="568"/>
      <c r="B129" s="58" t="s">
        <v>230</v>
      </c>
      <c r="C129" s="569" t="s">
        <v>317</v>
      </c>
      <c r="D129" s="32" t="s">
        <v>299</v>
      </c>
      <c r="E129" s="431">
        <v>2</v>
      </c>
      <c r="F129" s="377"/>
      <c r="G129" s="488"/>
      <c r="H129" s="331">
        <f t="shared" si="8"/>
        <v>0</v>
      </c>
      <c r="I129" s="337">
        <f t="shared" si="9"/>
        <v>0</v>
      </c>
    </row>
    <row r="130" spans="1:9" x14ac:dyDescent="0.2">
      <c r="A130" s="568"/>
      <c r="B130" s="58" t="s">
        <v>315</v>
      </c>
      <c r="C130" s="569" t="s">
        <v>318</v>
      </c>
      <c r="D130" s="32" t="s">
        <v>40</v>
      </c>
      <c r="E130" s="431">
        <v>2</v>
      </c>
      <c r="F130" s="377"/>
      <c r="G130" s="488"/>
      <c r="H130" s="331">
        <f t="shared" si="8"/>
        <v>0</v>
      </c>
      <c r="I130" s="337">
        <f t="shared" si="9"/>
        <v>0</v>
      </c>
    </row>
    <row r="131" spans="1:9" x14ac:dyDescent="0.2">
      <c r="A131" s="568"/>
      <c r="B131" s="58" t="s">
        <v>446</v>
      </c>
      <c r="C131" s="569" t="s">
        <v>319</v>
      </c>
      <c r="D131" s="32" t="s">
        <v>40</v>
      </c>
      <c r="E131" s="431">
        <v>2</v>
      </c>
      <c r="F131" s="377"/>
      <c r="G131" s="488"/>
      <c r="H131" s="331">
        <f t="shared" si="8"/>
        <v>0</v>
      </c>
      <c r="I131" s="337">
        <f t="shared" si="9"/>
        <v>0</v>
      </c>
    </row>
    <row r="132" spans="1:9" x14ac:dyDescent="0.2">
      <c r="A132" s="568"/>
      <c r="B132" s="58" t="s">
        <v>742</v>
      </c>
      <c r="C132" s="569" t="s">
        <v>320</v>
      </c>
      <c r="D132" s="32" t="s">
        <v>40</v>
      </c>
      <c r="E132" s="431">
        <v>2</v>
      </c>
      <c r="F132" s="377"/>
      <c r="G132" s="488"/>
      <c r="H132" s="331">
        <f t="shared" si="8"/>
        <v>0</v>
      </c>
      <c r="I132" s="337">
        <f t="shared" si="9"/>
        <v>0</v>
      </c>
    </row>
    <row r="133" spans="1:9" x14ac:dyDescent="0.2">
      <c r="A133" s="568"/>
      <c r="B133" s="58" t="s">
        <v>743</v>
      </c>
      <c r="C133" s="569" t="s">
        <v>321</v>
      </c>
      <c r="D133" s="32" t="s">
        <v>40</v>
      </c>
      <c r="E133" s="431">
        <v>1</v>
      </c>
      <c r="F133" s="377"/>
      <c r="G133" s="488"/>
      <c r="H133" s="331">
        <f t="shared" si="8"/>
        <v>0</v>
      </c>
      <c r="I133" s="337">
        <f t="shared" si="9"/>
        <v>0</v>
      </c>
    </row>
    <row r="134" spans="1:9" x14ac:dyDescent="0.2">
      <c r="A134" s="568"/>
      <c r="B134" s="58" t="s">
        <v>744</v>
      </c>
      <c r="C134" s="569" t="s">
        <v>322</v>
      </c>
      <c r="D134" s="32" t="s">
        <v>40</v>
      </c>
      <c r="E134" s="431">
        <v>1</v>
      </c>
      <c r="F134" s="377"/>
      <c r="G134" s="488"/>
      <c r="H134" s="331">
        <f t="shared" si="8"/>
        <v>0</v>
      </c>
      <c r="I134" s="337">
        <f t="shared" si="9"/>
        <v>0</v>
      </c>
    </row>
    <row r="135" spans="1:9" x14ac:dyDescent="0.2">
      <c r="A135" s="568"/>
      <c r="B135" s="58" t="s">
        <v>745</v>
      </c>
      <c r="C135" s="569" t="s">
        <v>323</v>
      </c>
      <c r="D135" s="32" t="s">
        <v>40</v>
      </c>
      <c r="E135" s="431">
        <v>1</v>
      </c>
      <c r="F135" s="377"/>
      <c r="G135" s="488"/>
      <c r="H135" s="331">
        <f t="shared" si="8"/>
        <v>0</v>
      </c>
      <c r="I135" s="337">
        <f t="shared" si="9"/>
        <v>0</v>
      </c>
    </row>
    <row r="136" spans="1:9" x14ac:dyDescent="0.2">
      <c r="A136" s="568"/>
      <c r="B136" s="58" t="s">
        <v>746</v>
      </c>
      <c r="C136" s="569" t="s">
        <v>324</v>
      </c>
      <c r="D136" s="32" t="s">
        <v>40</v>
      </c>
      <c r="E136" s="431">
        <v>1</v>
      </c>
      <c r="F136" s="377"/>
      <c r="G136" s="488"/>
      <c r="H136" s="331">
        <f t="shared" si="8"/>
        <v>0</v>
      </c>
      <c r="I136" s="337">
        <f t="shared" si="9"/>
        <v>0</v>
      </c>
    </row>
    <row r="137" spans="1:9" x14ac:dyDescent="0.2">
      <c r="A137" s="568"/>
      <c r="B137" s="58" t="s">
        <v>747</v>
      </c>
      <c r="C137" s="569" t="s">
        <v>325</v>
      </c>
      <c r="D137" s="32" t="s">
        <v>40</v>
      </c>
      <c r="E137" s="431">
        <v>1</v>
      </c>
      <c r="F137" s="377"/>
      <c r="G137" s="488"/>
      <c r="H137" s="331">
        <f t="shared" si="8"/>
        <v>0</v>
      </c>
      <c r="I137" s="337">
        <f t="shared" si="9"/>
        <v>0</v>
      </c>
    </row>
    <row r="138" spans="1:9" ht="29.25" customHeight="1" x14ac:dyDescent="0.2">
      <c r="A138" s="568"/>
      <c r="B138" s="58" t="s">
        <v>748</v>
      </c>
      <c r="C138" s="569" t="s">
        <v>326</v>
      </c>
      <c r="D138" s="32" t="s">
        <v>40</v>
      </c>
      <c r="E138" s="431">
        <v>1</v>
      </c>
      <c r="F138" s="377"/>
      <c r="G138" s="488"/>
      <c r="H138" s="331">
        <f t="shared" si="8"/>
        <v>0</v>
      </c>
      <c r="I138" s="337">
        <f t="shared" si="9"/>
        <v>0</v>
      </c>
    </row>
    <row r="139" spans="1:9" ht="2.25" customHeight="1" x14ac:dyDescent="0.2">
      <c r="A139" s="568"/>
      <c r="B139" s="58"/>
      <c r="C139" s="569"/>
      <c r="D139" s="32"/>
      <c r="E139" s="431"/>
      <c r="F139" s="377"/>
      <c r="G139" s="488"/>
      <c r="H139" s="331">
        <f t="shared" si="8"/>
        <v>0</v>
      </c>
      <c r="I139" s="337">
        <f t="shared" si="9"/>
        <v>0</v>
      </c>
    </row>
    <row r="140" spans="1:9" ht="27.75" customHeight="1" x14ac:dyDescent="0.2">
      <c r="A140" s="40">
        <v>16</v>
      </c>
      <c r="B140" s="58"/>
      <c r="C140" s="573" t="s">
        <v>710</v>
      </c>
      <c r="D140" s="479"/>
      <c r="E140" s="580"/>
      <c r="F140" s="377"/>
      <c r="G140" s="488"/>
      <c r="H140" s="332">
        <f>SUM(H141:H145)</f>
        <v>0</v>
      </c>
      <c r="I140" s="333">
        <f>SUM(I141:I145)</f>
        <v>0</v>
      </c>
    </row>
    <row r="141" spans="1:9" x14ac:dyDescent="0.2">
      <c r="A141" s="568"/>
      <c r="B141" s="58" t="s">
        <v>111</v>
      </c>
      <c r="C141" s="569" t="s">
        <v>327</v>
      </c>
      <c r="D141" s="32" t="s">
        <v>40</v>
      </c>
      <c r="E141" s="431">
        <v>1</v>
      </c>
      <c r="F141" s="377"/>
      <c r="G141" s="488"/>
      <c r="H141" s="331">
        <f t="shared" si="8"/>
        <v>0</v>
      </c>
      <c r="I141" s="337">
        <f t="shared" si="9"/>
        <v>0</v>
      </c>
    </row>
    <row r="142" spans="1:9" x14ac:dyDescent="0.2">
      <c r="A142" s="568"/>
      <c r="B142" s="58" t="s">
        <v>113</v>
      </c>
      <c r="C142" s="569" t="s">
        <v>328</v>
      </c>
      <c r="D142" s="13" t="s">
        <v>711</v>
      </c>
      <c r="E142" s="431">
        <v>2</v>
      </c>
      <c r="F142" s="377"/>
      <c r="G142" s="488"/>
      <c r="H142" s="331">
        <f t="shared" si="8"/>
        <v>0</v>
      </c>
      <c r="I142" s="337">
        <f t="shared" si="9"/>
        <v>0</v>
      </c>
    </row>
    <row r="143" spans="1:9" x14ac:dyDescent="0.2">
      <c r="A143" s="568"/>
      <c r="B143" s="58" t="s">
        <v>115</v>
      </c>
      <c r="C143" s="569" t="s">
        <v>329</v>
      </c>
      <c r="D143" s="32" t="s">
        <v>40</v>
      </c>
      <c r="E143" s="431">
        <v>1</v>
      </c>
      <c r="F143" s="377"/>
      <c r="G143" s="488"/>
      <c r="H143" s="331">
        <f t="shared" si="8"/>
        <v>0</v>
      </c>
      <c r="I143" s="337">
        <f t="shared" si="9"/>
        <v>0</v>
      </c>
    </row>
    <row r="144" spans="1:9" x14ac:dyDescent="0.2">
      <c r="A144" s="568"/>
      <c r="B144" s="58" t="s">
        <v>117</v>
      </c>
      <c r="C144" s="569" t="s">
        <v>330</v>
      </c>
      <c r="D144" s="32" t="s">
        <v>40</v>
      </c>
      <c r="E144" s="431">
        <v>1</v>
      </c>
      <c r="F144" s="377"/>
      <c r="G144" s="488"/>
      <c r="H144" s="331">
        <f t="shared" si="8"/>
        <v>0</v>
      </c>
      <c r="I144" s="337">
        <f t="shared" si="9"/>
        <v>0</v>
      </c>
    </row>
    <row r="145" spans="1:9" x14ac:dyDescent="0.2">
      <c r="A145" s="568"/>
      <c r="B145" s="58" t="s">
        <v>749</v>
      </c>
      <c r="C145" s="569" t="s">
        <v>331</v>
      </c>
      <c r="D145" s="32" t="s">
        <v>40</v>
      </c>
      <c r="E145" s="431">
        <v>1</v>
      </c>
      <c r="F145" s="377"/>
      <c r="G145" s="488"/>
      <c r="H145" s="331">
        <f t="shared" si="8"/>
        <v>0</v>
      </c>
      <c r="I145" s="337">
        <f t="shared" si="9"/>
        <v>0</v>
      </c>
    </row>
    <row r="146" spans="1:9" ht="2.25" customHeight="1" x14ac:dyDescent="0.2">
      <c r="A146" s="568"/>
      <c r="B146" s="58"/>
      <c r="C146" s="569"/>
      <c r="D146" s="32"/>
      <c r="E146" s="431"/>
      <c r="F146" s="377"/>
      <c r="G146" s="488"/>
      <c r="H146" s="331">
        <f t="shared" si="8"/>
        <v>0</v>
      </c>
      <c r="I146" s="337">
        <f t="shared" si="9"/>
        <v>0</v>
      </c>
    </row>
    <row r="147" spans="1:9" x14ac:dyDescent="0.2">
      <c r="A147" s="40">
        <v>17</v>
      </c>
      <c r="B147" s="58"/>
      <c r="C147" s="573" t="s">
        <v>712</v>
      </c>
      <c r="D147" s="479"/>
      <c r="E147" s="580"/>
      <c r="F147" s="377"/>
      <c r="G147" s="488"/>
      <c r="H147" s="332">
        <f>SUM(H148:H151)</f>
        <v>0</v>
      </c>
      <c r="I147" s="333">
        <f>SUM(I148:I151)</f>
        <v>0</v>
      </c>
    </row>
    <row r="148" spans="1:9" ht="22.5" customHeight="1" x14ac:dyDescent="0.2">
      <c r="A148" s="568"/>
      <c r="B148" s="58" t="s">
        <v>119</v>
      </c>
      <c r="C148" s="569" t="s">
        <v>329</v>
      </c>
      <c r="D148" s="32" t="s">
        <v>40</v>
      </c>
      <c r="E148" s="431">
        <v>1</v>
      </c>
      <c r="F148" s="377"/>
      <c r="G148" s="488"/>
      <c r="H148" s="331">
        <f t="shared" si="8"/>
        <v>0</v>
      </c>
      <c r="I148" s="337">
        <f t="shared" si="9"/>
        <v>0</v>
      </c>
    </row>
    <row r="149" spans="1:9" ht="22.5" customHeight="1" x14ac:dyDescent="0.2">
      <c r="A149" s="568"/>
      <c r="B149" s="58" t="s">
        <v>120</v>
      </c>
      <c r="C149" s="569" t="s">
        <v>332</v>
      </c>
      <c r="D149" s="32" t="s">
        <v>40</v>
      </c>
      <c r="E149" s="431">
        <v>1</v>
      </c>
      <c r="F149" s="377"/>
      <c r="G149" s="488"/>
      <c r="H149" s="331">
        <f t="shared" si="8"/>
        <v>0</v>
      </c>
      <c r="I149" s="337">
        <f t="shared" si="9"/>
        <v>0</v>
      </c>
    </row>
    <row r="150" spans="1:9" x14ac:dyDescent="0.2">
      <c r="A150" s="568"/>
      <c r="B150" s="58" t="s">
        <v>750</v>
      </c>
      <c r="C150" s="569" t="s">
        <v>333</v>
      </c>
      <c r="D150" s="32" t="s">
        <v>621</v>
      </c>
      <c r="E150" s="431">
        <v>1</v>
      </c>
      <c r="F150" s="377"/>
      <c r="G150" s="488"/>
      <c r="H150" s="331">
        <f t="shared" si="8"/>
        <v>0</v>
      </c>
      <c r="I150" s="337">
        <f t="shared" si="9"/>
        <v>0</v>
      </c>
    </row>
    <row r="151" spans="1:9" x14ac:dyDescent="0.2">
      <c r="A151" s="568"/>
      <c r="B151" s="58" t="s">
        <v>751</v>
      </c>
      <c r="C151" s="569" t="s">
        <v>335</v>
      </c>
      <c r="D151" s="32" t="s">
        <v>40</v>
      </c>
      <c r="E151" s="431">
        <v>1</v>
      </c>
      <c r="F151" s="377"/>
      <c r="G151" s="488"/>
      <c r="H151" s="331">
        <f t="shared" si="8"/>
        <v>0</v>
      </c>
      <c r="I151" s="337">
        <f t="shared" si="9"/>
        <v>0</v>
      </c>
    </row>
    <row r="152" spans="1:9" ht="2.25" customHeight="1" x14ac:dyDescent="0.2">
      <c r="A152" s="568"/>
      <c r="B152" s="58"/>
      <c r="C152" s="569"/>
      <c r="D152" s="32"/>
      <c r="E152" s="431"/>
      <c r="F152" s="377"/>
      <c r="G152" s="488"/>
      <c r="H152" s="331">
        <f t="shared" si="8"/>
        <v>0</v>
      </c>
      <c r="I152" s="337">
        <f t="shared" si="9"/>
        <v>0</v>
      </c>
    </row>
    <row r="153" spans="1:9" x14ac:dyDescent="0.2">
      <c r="A153" s="40">
        <v>18</v>
      </c>
      <c r="B153" s="58"/>
      <c r="C153" s="572" t="s">
        <v>88</v>
      </c>
      <c r="D153" s="479"/>
      <c r="E153" s="580"/>
      <c r="F153" s="377"/>
      <c r="G153" s="488"/>
      <c r="H153" s="332">
        <f>SUM(H154:H155)</f>
        <v>0</v>
      </c>
      <c r="I153" s="333">
        <f>SUM(I154:I155)</f>
        <v>0</v>
      </c>
    </row>
    <row r="154" spans="1:9" ht="25.5" x14ac:dyDescent="0.2">
      <c r="A154" s="568"/>
      <c r="B154" s="58" t="s">
        <v>121</v>
      </c>
      <c r="C154" s="569" t="s">
        <v>336</v>
      </c>
      <c r="D154" s="32" t="s">
        <v>621</v>
      </c>
      <c r="E154" s="431">
        <v>2</v>
      </c>
      <c r="F154" s="377"/>
      <c r="G154" s="488"/>
      <c r="H154" s="331">
        <f t="shared" si="8"/>
        <v>0</v>
      </c>
      <c r="I154" s="337">
        <f t="shared" si="9"/>
        <v>0</v>
      </c>
    </row>
    <row r="155" spans="1:9" ht="27.75" customHeight="1" x14ac:dyDescent="0.2">
      <c r="A155" s="568"/>
      <c r="B155" s="58" t="s">
        <v>234</v>
      </c>
      <c r="C155" s="569" t="s">
        <v>337</v>
      </c>
      <c r="D155" s="32" t="s">
        <v>621</v>
      </c>
      <c r="E155" s="431">
        <v>1</v>
      </c>
      <c r="F155" s="377"/>
      <c r="G155" s="488"/>
      <c r="H155" s="331">
        <f t="shared" si="8"/>
        <v>0</v>
      </c>
      <c r="I155" s="337">
        <f t="shared" si="9"/>
        <v>0</v>
      </c>
    </row>
    <row r="156" spans="1:9" ht="2.25" customHeight="1" x14ac:dyDescent="0.2">
      <c r="A156" s="568"/>
      <c r="B156" s="58"/>
      <c r="C156" s="569"/>
      <c r="D156" s="32"/>
      <c r="E156" s="431"/>
      <c r="F156" s="377"/>
      <c r="G156" s="488"/>
      <c r="H156" s="331">
        <f t="shared" si="8"/>
        <v>0</v>
      </c>
      <c r="I156" s="337">
        <f t="shared" si="9"/>
        <v>0</v>
      </c>
    </row>
    <row r="157" spans="1:9" x14ac:dyDescent="0.2">
      <c r="A157" s="40">
        <v>19</v>
      </c>
      <c r="B157" s="58"/>
      <c r="C157" s="572" t="s">
        <v>713</v>
      </c>
      <c r="D157" s="479"/>
      <c r="E157" s="580"/>
      <c r="F157" s="377"/>
      <c r="G157" s="488"/>
      <c r="H157" s="332">
        <f>SUM(H158:H164)</f>
        <v>0</v>
      </c>
      <c r="I157" s="333">
        <f>SUM(I158:I164)</f>
        <v>0</v>
      </c>
    </row>
    <row r="158" spans="1:9" ht="25.5" x14ac:dyDescent="0.2">
      <c r="A158" s="568"/>
      <c r="B158" s="58" t="s">
        <v>122</v>
      </c>
      <c r="C158" s="569" t="s">
        <v>714</v>
      </c>
      <c r="D158" s="32" t="s">
        <v>621</v>
      </c>
      <c r="E158" s="431">
        <v>1</v>
      </c>
      <c r="F158" s="377"/>
      <c r="G158" s="488"/>
      <c r="H158" s="331">
        <f t="shared" si="8"/>
        <v>0</v>
      </c>
      <c r="I158" s="337">
        <f t="shared" si="9"/>
        <v>0</v>
      </c>
    </row>
    <row r="159" spans="1:9" x14ac:dyDescent="0.2">
      <c r="A159" s="568"/>
      <c r="B159" s="58" t="s">
        <v>123</v>
      </c>
      <c r="C159" s="569" t="s">
        <v>715</v>
      </c>
      <c r="D159" s="32" t="s">
        <v>621</v>
      </c>
      <c r="E159" s="431">
        <v>2</v>
      </c>
      <c r="F159" s="377"/>
      <c r="G159" s="488"/>
      <c r="H159" s="331">
        <f t="shared" si="8"/>
        <v>0</v>
      </c>
      <c r="I159" s="337">
        <f t="shared" si="9"/>
        <v>0</v>
      </c>
    </row>
    <row r="160" spans="1:9" ht="25.5" x14ac:dyDescent="0.2">
      <c r="A160" s="568"/>
      <c r="B160" s="58" t="s">
        <v>124</v>
      </c>
      <c r="C160" s="569" t="s">
        <v>716</v>
      </c>
      <c r="D160" s="32" t="s">
        <v>40</v>
      </c>
      <c r="E160" s="431">
        <v>1</v>
      </c>
      <c r="F160" s="377"/>
      <c r="G160" s="488"/>
      <c r="H160" s="331">
        <f t="shared" si="8"/>
        <v>0</v>
      </c>
      <c r="I160" s="337">
        <f t="shared" si="9"/>
        <v>0</v>
      </c>
    </row>
    <row r="161" spans="1:9" ht="25.5" customHeight="1" x14ac:dyDescent="0.2">
      <c r="A161" s="568"/>
      <c r="B161" s="58" t="s">
        <v>334</v>
      </c>
      <c r="C161" s="569" t="s">
        <v>717</v>
      </c>
      <c r="D161" s="32" t="s">
        <v>40</v>
      </c>
      <c r="E161" s="431">
        <v>1</v>
      </c>
      <c r="F161" s="377"/>
      <c r="G161" s="488"/>
      <c r="H161" s="331">
        <f t="shared" si="8"/>
        <v>0</v>
      </c>
      <c r="I161" s="337">
        <f t="shared" si="9"/>
        <v>0</v>
      </c>
    </row>
    <row r="162" spans="1:9" x14ac:dyDescent="0.2">
      <c r="A162" s="568"/>
      <c r="B162" s="58" t="s">
        <v>752</v>
      </c>
      <c r="C162" s="569" t="s">
        <v>718</v>
      </c>
      <c r="D162" s="32" t="s">
        <v>40</v>
      </c>
      <c r="E162" s="431">
        <v>1</v>
      </c>
      <c r="F162" s="377"/>
      <c r="G162" s="488"/>
      <c r="H162" s="331">
        <f t="shared" si="8"/>
        <v>0</v>
      </c>
      <c r="I162" s="337">
        <f t="shared" si="9"/>
        <v>0</v>
      </c>
    </row>
    <row r="163" spans="1:9" ht="22.5" customHeight="1" x14ac:dyDescent="0.2">
      <c r="A163" s="568"/>
      <c r="B163" s="58" t="s">
        <v>753</v>
      </c>
      <c r="C163" s="569" t="s">
        <v>719</v>
      </c>
      <c r="D163" s="32" t="s">
        <v>40</v>
      </c>
      <c r="E163" s="431">
        <v>1</v>
      </c>
      <c r="F163" s="377"/>
      <c r="G163" s="488"/>
      <c r="H163" s="331">
        <f t="shared" si="8"/>
        <v>0</v>
      </c>
      <c r="I163" s="337">
        <f t="shared" si="9"/>
        <v>0</v>
      </c>
    </row>
    <row r="164" spans="1:9" ht="19.5" customHeight="1" x14ac:dyDescent="0.2">
      <c r="A164" s="568"/>
      <c r="B164" s="58" t="s">
        <v>754</v>
      </c>
      <c r="C164" s="569" t="s">
        <v>720</v>
      </c>
      <c r="D164" s="32" t="s">
        <v>40</v>
      </c>
      <c r="E164" s="431">
        <v>1</v>
      </c>
      <c r="F164" s="377"/>
      <c r="G164" s="488"/>
      <c r="H164" s="331">
        <f t="shared" ref="H164:H226" si="10">+E164*F164</f>
        <v>0</v>
      </c>
      <c r="I164" s="337">
        <f t="shared" ref="I164:I226" si="11">+E164*G164</f>
        <v>0</v>
      </c>
    </row>
    <row r="165" spans="1:9" ht="2.25" customHeight="1" x14ac:dyDescent="0.2">
      <c r="A165" s="568"/>
      <c r="B165" s="58"/>
      <c r="C165" s="569"/>
      <c r="D165" s="32"/>
      <c r="E165" s="431"/>
      <c r="F165" s="377"/>
      <c r="G165" s="488"/>
      <c r="H165" s="331"/>
      <c r="I165" s="337"/>
    </row>
    <row r="166" spans="1:9" ht="21.75" customHeight="1" x14ac:dyDescent="0.2">
      <c r="A166" s="40">
        <v>20</v>
      </c>
      <c r="B166" s="58"/>
      <c r="C166" s="574" t="s">
        <v>721</v>
      </c>
      <c r="D166" s="32"/>
      <c r="E166" s="581"/>
      <c r="F166" s="377"/>
      <c r="G166" s="488"/>
      <c r="H166" s="332">
        <f>SUM(H167:H172)</f>
        <v>0</v>
      </c>
      <c r="I166" s="333">
        <f>SUM(I167:I172)</f>
        <v>0</v>
      </c>
    </row>
    <row r="167" spans="1:9" x14ac:dyDescent="0.2">
      <c r="A167" s="568"/>
      <c r="B167" s="58" t="s">
        <v>125</v>
      </c>
      <c r="C167" s="569" t="s">
        <v>722</v>
      </c>
      <c r="D167" s="32" t="s">
        <v>37</v>
      </c>
      <c r="E167" s="582">
        <v>1</v>
      </c>
      <c r="F167" s="377"/>
      <c r="G167" s="488"/>
      <c r="H167" s="331">
        <f t="shared" si="10"/>
        <v>0</v>
      </c>
      <c r="I167" s="337">
        <f t="shared" si="11"/>
        <v>0</v>
      </c>
    </row>
    <row r="168" spans="1:9" x14ac:dyDescent="0.2">
      <c r="A168" s="568"/>
      <c r="B168" s="58" t="s">
        <v>126</v>
      </c>
      <c r="C168" s="569" t="s">
        <v>723</v>
      </c>
      <c r="D168" s="32" t="s">
        <v>37</v>
      </c>
      <c r="E168" s="582">
        <v>1</v>
      </c>
      <c r="F168" s="377"/>
      <c r="G168" s="488"/>
      <c r="H168" s="331">
        <f t="shared" si="10"/>
        <v>0</v>
      </c>
      <c r="I168" s="337">
        <f t="shared" si="11"/>
        <v>0</v>
      </c>
    </row>
    <row r="169" spans="1:9" x14ac:dyDescent="0.2">
      <c r="A169" s="568"/>
      <c r="B169" s="58" t="s">
        <v>128</v>
      </c>
      <c r="C169" s="569" t="s">
        <v>724</v>
      </c>
      <c r="D169" s="32" t="s">
        <v>37</v>
      </c>
      <c r="E169" s="582">
        <v>1</v>
      </c>
      <c r="F169" s="377"/>
      <c r="G169" s="488"/>
      <c r="H169" s="331">
        <f t="shared" si="10"/>
        <v>0</v>
      </c>
      <c r="I169" s="337">
        <f t="shared" si="11"/>
        <v>0</v>
      </c>
    </row>
    <row r="170" spans="1:9" x14ac:dyDescent="0.2">
      <c r="A170" s="568"/>
      <c r="B170" s="58" t="s">
        <v>129</v>
      </c>
      <c r="C170" s="569" t="s">
        <v>725</v>
      </c>
      <c r="D170" s="32" t="s">
        <v>37</v>
      </c>
      <c r="E170" s="582">
        <v>1</v>
      </c>
      <c r="F170" s="377"/>
      <c r="G170" s="488"/>
      <c r="H170" s="331">
        <f t="shared" si="10"/>
        <v>0</v>
      </c>
      <c r="I170" s="337">
        <f t="shared" si="11"/>
        <v>0</v>
      </c>
    </row>
    <row r="171" spans="1:9" ht="30" customHeight="1" x14ac:dyDescent="0.2">
      <c r="A171" s="568"/>
      <c r="B171" s="58" t="s">
        <v>447</v>
      </c>
      <c r="C171" s="569" t="s">
        <v>726</v>
      </c>
      <c r="D171" s="32" t="s">
        <v>37</v>
      </c>
      <c r="E171" s="582">
        <v>1</v>
      </c>
      <c r="F171" s="377"/>
      <c r="G171" s="488"/>
      <c r="H171" s="331">
        <f t="shared" si="10"/>
        <v>0</v>
      </c>
      <c r="I171" s="337">
        <f t="shared" si="11"/>
        <v>0</v>
      </c>
    </row>
    <row r="172" spans="1:9" ht="26.25" customHeight="1" x14ac:dyDescent="0.2">
      <c r="A172" s="568"/>
      <c r="B172" s="58" t="s">
        <v>247</v>
      </c>
      <c r="C172" s="569" t="s">
        <v>727</v>
      </c>
      <c r="D172" s="32" t="s">
        <v>37</v>
      </c>
      <c r="E172" s="582">
        <v>1</v>
      </c>
      <c r="F172" s="377"/>
      <c r="G172" s="488"/>
      <c r="H172" s="331">
        <f t="shared" si="10"/>
        <v>0</v>
      </c>
      <c r="I172" s="337">
        <f t="shared" si="11"/>
        <v>0</v>
      </c>
    </row>
    <row r="173" spans="1:9" ht="2.25" customHeight="1" x14ac:dyDescent="0.2">
      <c r="A173" s="568"/>
      <c r="B173" s="58"/>
      <c r="C173" s="569"/>
      <c r="D173" s="32"/>
      <c r="E173" s="431"/>
      <c r="F173" s="377"/>
      <c r="G173" s="488"/>
      <c r="H173" s="331"/>
      <c r="I173" s="337"/>
    </row>
    <row r="174" spans="1:9" x14ac:dyDescent="0.2">
      <c r="A174" s="40">
        <v>21</v>
      </c>
      <c r="B174" s="58"/>
      <c r="C174" s="572" t="s">
        <v>728</v>
      </c>
      <c r="D174" s="479"/>
      <c r="E174" s="580"/>
      <c r="F174" s="377"/>
      <c r="G174" s="488"/>
      <c r="H174" s="332">
        <f>SUM(H175:H178)</f>
        <v>0</v>
      </c>
      <c r="I174" s="333">
        <f>SUM(I175:I178)</f>
        <v>0</v>
      </c>
    </row>
    <row r="175" spans="1:9" x14ac:dyDescent="0.2">
      <c r="A175" s="568"/>
      <c r="B175" s="58" t="s">
        <v>448</v>
      </c>
      <c r="C175" s="569" t="s">
        <v>340</v>
      </c>
      <c r="D175" s="32" t="s">
        <v>37</v>
      </c>
      <c r="E175" s="498">
        <v>1</v>
      </c>
      <c r="F175" s="377"/>
      <c r="G175" s="488"/>
      <c r="H175" s="331">
        <f t="shared" si="10"/>
        <v>0</v>
      </c>
      <c r="I175" s="337">
        <f t="shared" si="11"/>
        <v>0</v>
      </c>
    </row>
    <row r="176" spans="1:9" x14ac:dyDescent="0.2">
      <c r="A176" s="568"/>
      <c r="B176" s="58" t="s">
        <v>449</v>
      </c>
      <c r="C176" s="569" t="s">
        <v>341</v>
      </c>
      <c r="D176" s="32" t="s">
        <v>37</v>
      </c>
      <c r="E176" s="498">
        <v>1</v>
      </c>
      <c r="F176" s="377"/>
      <c r="G176" s="488"/>
      <c r="H176" s="331">
        <f t="shared" si="10"/>
        <v>0</v>
      </c>
      <c r="I176" s="337">
        <f t="shared" si="11"/>
        <v>0</v>
      </c>
    </row>
    <row r="177" spans="1:9" ht="25.5" x14ac:dyDescent="0.2">
      <c r="A177" s="568"/>
      <c r="B177" s="58" t="s">
        <v>450</v>
      </c>
      <c r="C177" s="569" t="s">
        <v>342</v>
      </c>
      <c r="D177" s="32" t="s">
        <v>37</v>
      </c>
      <c r="E177" s="498">
        <v>1</v>
      </c>
      <c r="F177" s="377"/>
      <c r="G177" s="488"/>
      <c r="H177" s="331">
        <f t="shared" si="10"/>
        <v>0</v>
      </c>
      <c r="I177" s="337">
        <f t="shared" si="11"/>
        <v>0</v>
      </c>
    </row>
    <row r="178" spans="1:9" ht="25.5" x14ac:dyDescent="0.2">
      <c r="A178" s="568"/>
      <c r="B178" s="58" t="s">
        <v>451</v>
      </c>
      <c r="C178" s="569" t="s">
        <v>343</v>
      </c>
      <c r="D178" s="32" t="s">
        <v>37</v>
      </c>
      <c r="E178" s="498">
        <v>1</v>
      </c>
      <c r="F178" s="377"/>
      <c r="G178" s="488"/>
      <c r="H178" s="331">
        <f t="shared" si="10"/>
        <v>0</v>
      </c>
      <c r="I178" s="337">
        <f t="shared" si="11"/>
        <v>0</v>
      </c>
    </row>
    <row r="179" spans="1:9" ht="2.25" customHeight="1" x14ac:dyDescent="0.2">
      <c r="A179" s="568"/>
      <c r="B179" s="58"/>
      <c r="C179" s="569"/>
      <c r="D179" s="32"/>
      <c r="E179" s="431"/>
      <c r="F179" s="377"/>
      <c r="G179" s="488"/>
      <c r="H179" s="331"/>
      <c r="I179" s="337"/>
    </row>
    <row r="180" spans="1:9" x14ac:dyDescent="0.2">
      <c r="A180" s="40">
        <v>22</v>
      </c>
      <c r="B180" s="58"/>
      <c r="C180" s="572" t="s">
        <v>344</v>
      </c>
      <c r="D180" s="479"/>
      <c r="E180" s="580"/>
      <c r="F180" s="377"/>
      <c r="G180" s="488"/>
      <c r="H180" s="332">
        <f>SUM(H181:H190)</f>
        <v>0</v>
      </c>
      <c r="I180" s="333">
        <f>SUM(I181:I190)</f>
        <v>0</v>
      </c>
    </row>
    <row r="181" spans="1:9" x14ac:dyDescent="0.2">
      <c r="A181" s="568"/>
      <c r="C181" s="569" t="s">
        <v>345</v>
      </c>
      <c r="D181" s="32" t="s">
        <v>37</v>
      </c>
      <c r="E181" s="498">
        <v>1</v>
      </c>
      <c r="F181" s="377"/>
      <c r="G181" s="488"/>
      <c r="H181" s="331">
        <f t="shared" si="10"/>
        <v>0</v>
      </c>
      <c r="I181" s="337">
        <f t="shared" si="11"/>
        <v>0</v>
      </c>
    </row>
    <row r="182" spans="1:9" ht="15.75" customHeight="1" x14ac:dyDescent="0.2">
      <c r="A182" s="568"/>
      <c r="B182" s="58" t="s">
        <v>755</v>
      </c>
      <c r="C182" s="569" t="s">
        <v>729</v>
      </c>
      <c r="D182" s="32"/>
      <c r="E182" s="583">
        <v>3</v>
      </c>
      <c r="F182" s="377"/>
      <c r="G182" s="488"/>
      <c r="H182" s="331">
        <f t="shared" si="10"/>
        <v>0</v>
      </c>
      <c r="I182" s="337">
        <f t="shared" si="11"/>
        <v>0</v>
      </c>
    </row>
    <row r="183" spans="1:9" ht="21" customHeight="1" x14ac:dyDescent="0.2">
      <c r="A183" s="568"/>
      <c r="B183" s="58" t="s">
        <v>756</v>
      </c>
      <c r="C183" s="569" t="s">
        <v>730</v>
      </c>
      <c r="D183" s="32"/>
      <c r="E183" s="583">
        <v>6</v>
      </c>
      <c r="F183" s="377"/>
      <c r="G183" s="488"/>
      <c r="H183" s="331">
        <f t="shared" si="10"/>
        <v>0</v>
      </c>
      <c r="I183" s="337">
        <f t="shared" si="11"/>
        <v>0</v>
      </c>
    </row>
    <row r="184" spans="1:9" ht="24" customHeight="1" x14ac:dyDescent="0.2">
      <c r="A184" s="568"/>
      <c r="B184" s="58" t="s">
        <v>757</v>
      </c>
      <c r="C184" s="569" t="s">
        <v>346</v>
      </c>
      <c r="D184" s="32" t="s">
        <v>37</v>
      </c>
      <c r="E184" s="431">
        <v>1</v>
      </c>
      <c r="F184" s="377"/>
      <c r="G184" s="488"/>
      <c r="H184" s="331">
        <f t="shared" si="10"/>
        <v>0</v>
      </c>
      <c r="I184" s="337">
        <f t="shared" si="11"/>
        <v>0</v>
      </c>
    </row>
    <row r="185" spans="1:9" x14ac:dyDescent="0.2">
      <c r="A185" s="568"/>
      <c r="B185" s="58" t="s">
        <v>758</v>
      </c>
      <c r="C185" s="569" t="s">
        <v>347</v>
      </c>
      <c r="D185" s="32" t="s">
        <v>37</v>
      </c>
      <c r="E185" s="431">
        <v>1</v>
      </c>
      <c r="F185" s="377"/>
      <c r="G185" s="488"/>
      <c r="H185" s="331">
        <f t="shared" si="10"/>
        <v>0</v>
      </c>
      <c r="I185" s="337">
        <f t="shared" si="11"/>
        <v>0</v>
      </c>
    </row>
    <row r="186" spans="1:9" x14ac:dyDescent="0.2">
      <c r="A186" s="568"/>
      <c r="B186" s="58" t="s">
        <v>759</v>
      </c>
      <c r="C186" s="569" t="s">
        <v>546</v>
      </c>
      <c r="D186" s="32" t="s">
        <v>37</v>
      </c>
      <c r="E186" s="431">
        <v>1</v>
      </c>
      <c r="F186" s="377"/>
      <c r="G186" s="488"/>
      <c r="H186" s="331">
        <f t="shared" si="10"/>
        <v>0</v>
      </c>
      <c r="I186" s="337">
        <f t="shared" si="11"/>
        <v>0</v>
      </c>
    </row>
    <row r="187" spans="1:9" x14ac:dyDescent="0.2">
      <c r="A187" s="568"/>
      <c r="B187" s="58" t="s">
        <v>760</v>
      </c>
      <c r="C187" s="569" t="s">
        <v>547</v>
      </c>
      <c r="D187" s="32" t="s">
        <v>37</v>
      </c>
      <c r="E187" s="431">
        <v>1</v>
      </c>
      <c r="F187" s="377"/>
      <c r="G187" s="488"/>
      <c r="H187" s="331">
        <f t="shared" si="10"/>
        <v>0</v>
      </c>
      <c r="I187" s="337">
        <f t="shared" si="11"/>
        <v>0</v>
      </c>
    </row>
    <row r="188" spans="1:9" x14ac:dyDescent="0.2">
      <c r="A188" s="568"/>
      <c r="B188" s="58" t="s">
        <v>761</v>
      </c>
      <c r="C188" s="569" t="s">
        <v>348</v>
      </c>
      <c r="D188" s="32" t="s">
        <v>37</v>
      </c>
      <c r="E188" s="431">
        <v>1</v>
      </c>
      <c r="F188" s="377"/>
      <c r="G188" s="488"/>
      <c r="H188" s="331">
        <f t="shared" si="10"/>
        <v>0</v>
      </c>
      <c r="I188" s="337">
        <f t="shared" si="11"/>
        <v>0</v>
      </c>
    </row>
    <row r="189" spans="1:9" x14ac:dyDescent="0.2">
      <c r="A189" s="568"/>
      <c r="B189" s="58" t="s">
        <v>762</v>
      </c>
      <c r="C189" s="569" t="s">
        <v>349</v>
      </c>
      <c r="D189" s="32" t="s">
        <v>37</v>
      </c>
      <c r="E189" s="431">
        <v>1</v>
      </c>
      <c r="F189" s="377"/>
      <c r="G189" s="488"/>
      <c r="H189" s="331">
        <f t="shared" si="10"/>
        <v>0</v>
      </c>
      <c r="I189" s="337">
        <f t="shared" si="11"/>
        <v>0</v>
      </c>
    </row>
    <row r="190" spans="1:9" ht="7.5" customHeight="1" x14ac:dyDescent="0.2">
      <c r="A190" s="568"/>
      <c r="B190" s="58"/>
      <c r="C190" s="569"/>
      <c r="D190" s="32"/>
      <c r="E190" s="431"/>
      <c r="F190" s="377"/>
      <c r="G190" s="488"/>
      <c r="H190" s="331"/>
      <c r="I190" s="337"/>
    </row>
    <row r="191" spans="1:9" x14ac:dyDescent="0.2">
      <c r="A191" s="40">
        <v>23</v>
      </c>
      <c r="B191" s="58"/>
      <c r="C191" s="572" t="s">
        <v>686</v>
      </c>
      <c r="D191" s="479"/>
      <c r="E191" s="580"/>
      <c r="F191" s="377"/>
      <c r="G191" s="488"/>
      <c r="H191" s="332">
        <f>SUM(H192:H205)</f>
        <v>0</v>
      </c>
      <c r="I191" s="333">
        <f>SUM(I192:I205)</f>
        <v>0</v>
      </c>
    </row>
    <row r="192" spans="1:9" x14ac:dyDescent="0.2">
      <c r="A192" s="568"/>
      <c r="B192" s="58" t="s">
        <v>338</v>
      </c>
      <c r="C192" s="569" t="s">
        <v>350</v>
      </c>
      <c r="D192" s="32" t="s">
        <v>37</v>
      </c>
      <c r="E192" s="431">
        <v>1</v>
      </c>
      <c r="F192" s="377"/>
      <c r="G192" s="488"/>
      <c r="H192" s="331">
        <f t="shared" si="10"/>
        <v>0</v>
      </c>
      <c r="I192" s="337">
        <f t="shared" si="11"/>
        <v>0</v>
      </c>
    </row>
    <row r="193" spans="1:9" x14ac:dyDescent="0.2">
      <c r="A193" s="568"/>
      <c r="B193" s="58" t="s">
        <v>339</v>
      </c>
      <c r="C193" s="569" t="s">
        <v>351</v>
      </c>
      <c r="D193" s="32" t="s">
        <v>37</v>
      </c>
      <c r="E193" s="431">
        <v>1</v>
      </c>
      <c r="F193" s="377"/>
      <c r="G193" s="488"/>
      <c r="H193" s="331">
        <f t="shared" si="10"/>
        <v>0</v>
      </c>
      <c r="I193" s="337">
        <f t="shared" si="11"/>
        <v>0</v>
      </c>
    </row>
    <row r="194" spans="1:9" x14ac:dyDescent="0.2">
      <c r="A194" s="568"/>
      <c r="B194" s="58" t="s">
        <v>452</v>
      </c>
      <c r="C194" s="569" t="s">
        <v>352</v>
      </c>
      <c r="D194" s="32" t="s">
        <v>37</v>
      </c>
      <c r="E194" s="431">
        <v>1</v>
      </c>
      <c r="F194" s="377"/>
      <c r="G194" s="488"/>
      <c r="H194" s="331">
        <f t="shared" si="10"/>
        <v>0</v>
      </c>
      <c r="I194" s="337">
        <f t="shared" si="11"/>
        <v>0</v>
      </c>
    </row>
    <row r="195" spans="1:9" x14ac:dyDescent="0.2">
      <c r="A195" s="568"/>
      <c r="B195" s="58" t="s">
        <v>763</v>
      </c>
      <c r="C195" s="569" t="s">
        <v>353</v>
      </c>
      <c r="D195" s="32" t="s">
        <v>37</v>
      </c>
      <c r="E195" s="431">
        <v>1</v>
      </c>
      <c r="F195" s="377"/>
      <c r="G195" s="488"/>
      <c r="H195" s="331">
        <f t="shared" si="10"/>
        <v>0</v>
      </c>
      <c r="I195" s="337">
        <f t="shared" si="11"/>
        <v>0</v>
      </c>
    </row>
    <row r="196" spans="1:9" x14ac:dyDescent="0.2">
      <c r="A196" s="568"/>
      <c r="B196" s="58" t="s">
        <v>764</v>
      </c>
      <c r="C196" s="569" t="s">
        <v>354</v>
      </c>
      <c r="D196" s="32"/>
      <c r="E196" s="431"/>
      <c r="F196" s="377"/>
      <c r="G196" s="488"/>
      <c r="H196" s="331">
        <f t="shared" si="10"/>
        <v>0</v>
      </c>
      <c r="I196" s="337">
        <f t="shared" si="11"/>
        <v>0</v>
      </c>
    </row>
    <row r="197" spans="1:9" x14ac:dyDescent="0.2">
      <c r="A197" s="568"/>
      <c r="B197" s="58" t="s">
        <v>765</v>
      </c>
      <c r="C197" s="569" t="s">
        <v>355</v>
      </c>
      <c r="D197" s="32" t="s">
        <v>356</v>
      </c>
      <c r="E197" s="431">
        <v>1</v>
      </c>
      <c r="F197" s="377"/>
      <c r="G197" s="488"/>
      <c r="H197" s="331">
        <f t="shared" si="10"/>
        <v>0</v>
      </c>
      <c r="I197" s="337">
        <f t="shared" si="11"/>
        <v>0</v>
      </c>
    </row>
    <row r="198" spans="1:9" ht="25.5" x14ac:dyDescent="0.2">
      <c r="A198" s="568"/>
      <c r="B198" s="58" t="s">
        <v>766</v>
      </c>
      <c r="C198" s="569" t="s">
        <v>357</v>
      </c>
      <c r="D198" s="32" t="s">
        <v>621</v>
      </c>
      <c r="E198" s="431">
        <v>1</v>
      </c>
      <c r="F198" s="377"/>
      <c r="G198" s="488"/>
      <c r="H198" s="331">
        <f t="shared" si="10"/>
        <v>0</v>
      </c>
      <c r="I198" s="337">
        <f t="shared" si="11"/>
        <v>0</v>
      </c>
    </row>
    <row r="199" spans="1:9" ht="25.5" x14ac:dyDescent="0.2">
      <c r="A199" s="568"/>
      <c r="B199" s="58" t="s">
        <v>767</v>
      </c>
      <c r="C199" s="569" t="s">
        <v>548</v>
      </c>
      <c r="D199" s="32" t="s">
        <v>621</v>
      </c>
      <c r="E199" s="431">
        <v>1</v>
      </c>
      <c r="F199" s="377"/>
      <c r="G199" s="488"/>
      <c r="H199" s="331">
        <f t="shared" si="10"/>
        <v>0</v>
      </c>
      <c r="I199" s="337">
        <f t="shared" si="11"/>
        <v>0</v>
      </c>
    </row>
    <row r="200" spans="1:9" ht="21.75" customHeight="1" x14ac:dyDescent="0.2">
      <c r="A200" s="568"/>
      <c r="B200" s="58" t="s">
        <v>768</v>
      </c>
      <c r="C200" s="569" t="s">
        <v>549</v>
      </c>
      <c r="D200" s="32" t="s">
        <v>356</v>
      </c>
      <c r="E200" s="431">
        <v>1</v>
      </c>
      <c r="F200" s="377"/>
      <c r="G200" s="488"/>
      <c r="H200" s="331">
        <f t="shared" si="10"/>
        <v>0</v>
      </c>
      <c r="I200" s="337">
        <f t="shared" si="11"/>
        <v>0</v>
      </c>
    </row>
    <row r="201" spans="1:9" ht="25.5" x14ac:dyDescent="0.2">
      <c r="A201" s="568"/>
      <c r="B201" s="58" t="s">
        <v>769</v>
      </c>
      <c r="C201" s="569" t="s">
        <v>550</v>
      </c>
      <c r="D201" s="32" t="s">
        <v>356</v>
      </c>
      <c r="E201" s="431">
        <v>1</v>
      </c>
      <c r="F201" s="377"/>
      <c r="G201" s="488"/>
      <c r="H201" s="331">
        <f t="shared" si="10"/>
        <v>0</v>
      </c>
      <c r="I201" s="337">
        <f t="shared" si="11"/>
        <v>0</v>
      </c>
    </row>
    <row r="202" spans="1:9" ht="17.25" customHeight="1" x14ac:dyDescent="0.2">
      <c r="A202" s="568"/>
      <c r="B202" s="58" t="s">
        <v>770</v>
      </c>
      <c r="C202" s="569" t="s">
        <v>358</v>
      </c>
      <c r="D202" s="32" t="s">
        <v>37</v>
      </c>
      <c r="E202" s="431">
        <v>1</v>
      </c>
      <c r="F202" s="377"/>
      <c r="G202" s="488"/>
      <c r="H202" s="331">
        <f t="shared" si="10"/>
        <v>0</v>
      </c>
      <c r="I202" s="337">
        <f t="shared" si="11"/>
        <v>0</v>
      </c>
    </row>
    <row r="203" spans="1:9" x14ac:dyDescent="0.2">
      <c r="A203" s="568"/>
      <c r="B203" s="58" t="s">
        <v>771</v>
      </c>
      <c r="C203" s="569" t="s">
        <v>551</v>
      </c>
      <c r="D203" s="32" t="s">
        <v>356</v>
      </c>
      <c r="E203" s="431">
        <v>1</v>
      </c>
      <c r="F203" s="377"/>
      <c r="G203" s="488"/>
      <c r="H203" s="331">
        <f t="shared" si="10"/>
        <v>0</v>
      </c>
      <c r="I203" s="337">
        <f t="shared" si="11"/>
        <v>0</v>
      </c>
    </row>
    <row r="204" spans="1:9" ht="18" customHeight="1" x14ac:dyDescent="0.2">
      <c r="A204" s="568"/>
      <c r="B204" s="58" t="s">
        <v>772</v>
      </c>
      <c r="C204" s="569" t="s">
        <v>552</v>
      </c>
      <c r="D204" s="32" t="s">
        <v>356</v>
      </c>
      <c r="E204" s="431">
        <v>1</v>
      </c>
      <c r="F204" s="377"/>
      <c r="G204" s="488"/>
      <c r="H204" s="331">
        <f t="shared" si="10"/>
        <v>0</v>
      </c>
      <c r="I204" s="337">
        <f t="shared" si="11"/>
        <v>0</v>
      </c>
    </row>
    <row r="205" spans="1:9" ht="18" customHeight="1" x14ac:dyDescent="0.2">
      <c r="A205" s="568"/>
      <c r="B205" s="58" t="s">
        <v>773</v>
      </c>
      <c r="C205" s="569" t="s">
        <v>359</v>
      </c>
      <c r="D205" s="32" t="s">
        <v>621</v>
      </c>
      <c r="E205" s="431">
        <v>1</v>
      </c>
      <c r="F205" s="377"/>
      <c r="G205" s="488"/>
      <c r="H205" s="331">
        <f t="shared" si="10"/>
        <v>0</v>
      </c>
      <c r="I205" s="337">
        <f t="shared" si="11"/>
        <v>0</v>
      </c>
    </row>
    <row r="206" spans="1:9" ht="2.25" customHeight="1" x14ac:dyDescent="0.2">
      <c r="A206" s="568"/>
      <c r="B206" s="58"/>
      <c r="C206" s="569"/>
      <c r="D206" s="32"/>
      <c r="E206" s="431"/>
      <c r="F206" s="377"/>
      <c r="G206" s="488"/>
      <c r="H206" s="331"/>
      <c r="I206" s="337"/>
    </row>
    <row r="207" spans="1:9" ht="38.25" x14ac:dyDescent="0.2">
      <c r="A207" s="40">
        <v>24</v>
      </c>
      <c r="B207" s="58"/>
      <c r="C207" s="572" t="s">
        <v>731</v>
      </c>
      <c r="D207" s="32" t="s">
        <v>37</v>
      </c>
      <c r="E207" s="431">
        <v>1</v>
      </c>
      <c r="F207" s="377"/>
      <c r="G207" s="488"/>
      <c r="H207" s="332">
        <f t="shared" si="10"/>
        <v>0</v>
      </c>
      <c r="I207" s="333">
        <f t="shared" si="11"/>
        <v>0</v>
      </c>
    </row>
    <row r="208" spans="1:9" ht="2.25" customHeight="1" x14ac:dyDescent="0.2">
      <c r="A208" s="568"/>
      <c r="B208" s="58"/>
      <c r="C208" s="569"/>
      <c r="D208" s="32"/>
      <c r="E208" s="431"/>
      <c r="F208" s="377"/>
      <c r="G208" s="488"/>
      <c r="H208" s="331">
        <f t="shared" si="10"/>
        <v>0</v>
      </c>
      <c r="I208" s="337">
        <f t="shared" si="11"/>
        <v>0</v>
      </c>
    </row>
    <row r="209" spans="1:9" ht="25.5" x14ac:dyDescent="0.2">
      <c r="A209" s="40">
        <v>25</v>
      </c>
      <c r="B209" s="58"/>
      <c r="C209" s="572" t="s">
        <v>775</v>
      </c>
      <c r="D209" s="32"/>
      <c r="E209" s="431"/>
      <c r="F209" s="377"/>
      <c r="G209" s="488"/>
      <c r="H209" s="332">
        <f>SUM(H210:H214)</f>
        <v>0</v>
      </c>
      <c r="I209" s="333">
        <f>SUM(I210:I214)</f>
        <v>0</v>
      </c>
    </row>
    <row r="210" spans="1:9" x14ac:dyDescent="0.2">
      <c r="A210" s="568"/>
      <c r="B210" s="58" t="s">
        <v>774</v>
      </c>
      <c r="C210" s="569" t="s">
        <v>362</v>
      </c>
      <c r="D210" s="32" t="s">
        <v>356</v>
      </c>
      <c r="E210" s="431">
        <v>1</v>
      </c>
      <c r="F210" s="377"/>
      <c r="G210" s="488"/>
      <c r="H210" s="331">
        <f t="shared" si="10"/>
        <v>0</v>
      </c>
      <c r="I210" s="337">
        <f t="shared" si="11"/>
        <v>0</v>
      </c>
    </row>
    <row r="211" spans="1:9" x14ac:dyDescent="0.2">
      <c r="A211" s="568"/>
      <c r="B211" s="58" t="s">
        <v>776</v>
      </c>
      <c r="C211" s="569" t="s">
        <v>363</v>
      </c>
      <c r="D211" s="32" t="s">
        <v>356</v>
      </c>
      <c r="E211" s="431">
        <v>1</v>
      </c>
      <c r="F211" s="377"/>
      <c r="G211" s="488"/>
      <c r="H211" s="331">
        <f t="shared" si="10"/>
        <v>0</v>
      </c>
      <c r="I211" s="337">
        <f t="shared" si="11"/>
        <v>0</v>
      </c>
    </row>
    <row r="212" spans="1:9" x14ac:dyDescent="0.2">
      <c r="A212" s="568"/>
      <c r="B212" s="58" t="s">
        <v>777</v>
      </c>
      <c r="C212" s="569" t="s">
        <v>734</v>
      </c>
      <c r="D212" s="32" t="s">
        <v>356</v>
      </c>
      <c r="E212" s="431">
        <v>2</v>
      </c>
      <c r="F212" s="377"/>
      <c r="G212" s="488"/>
      <c r="H212" s="331">
        <f t="shared" si="10"/>
        <v>0</v>
      </c>
      <c r="I212" s="337">
        <f t="shared" si="11"/>
        <v>0</v>
      </c>
    </row>
    <row r="213" spans="1:9" x14ac:dyDescent="0.2">
      <c r="A213" s="568"/>
      <c r="B213" s="58" t="s">
        <v>778</v>
      </c>
      <c r="C213" s="569" t="s">
        <v>735</v>
      </c>
      <c r="D213" s="32" t="s">
        <v>356</v>
      </c>
      <c r="E213" s="431">
        <v>2</v>
      </c>
      <c r="F213" s="377"/>
      <c r="G213" s="488"/>
      <c r="H213" s="331">
        <f t="shared" si="10"/>
        <v>0</v>
      </c>
      <c r="I213" s="337">
        <f t="shared" si="11"/>
        <v>0</v>
      </c>
    </row>
    <row r="214" spans="1:9" x14ac:dyDescent="0.2">
      <c r="A214" s="568"/>
      <c r="B214" s="58" t="s">
        <v>779</v>
      </c>
      <c r="C214" s="569" t="s">
        <v>736</v>
      </c>
      <c r="D214" s="32" t="s">
        <v>356</v>
      </c>
      <c r="E214" s="431">
        <v>1</v>
      </c>
      <c r="F214" s="377"/>
      <c r="G214" s="488"/>
      <c r="H214" s="331">
        <f t="shared" si="10"/>
        <v>0</v>
      </c>
      <c r="I214" s="337">
        <f t="shared" si="11"/>
        <v>0</v>
      </c>
    </row>
    <row r="215" spans="1:9" ht="4.5" customHeight="1" x14ac:dyDescent="0.2">
      <c r="A215" s="568"/>
      <c r="B215" s="58"/>
      <c r="C215" s="569"/>
      <c r="D215" s="32"/>
      <c r="E215" s="431"/>
      <c r="F215" s="377"/>
      <c r="G215" s="488"/>
      <c r="H215" s="331"/>
      <c r="I215" s="337"/>
    </row>
    <row r="216" spans="1:9" ht="25.5" x14ac:dyDescent="0.2">
      <c r="A216" s="575">
        <v>26</v>
      </c>
      <c r="B216" s="58"/>
      <c r="C216" s="572" t="s">
        <v>780</v>
      </c>
      <c r="D216" s="32"/>
      <c r="E216" s="431"/>
      <c r="F216" s="377"/>
      <c r="G216" s="488"/>
      <c r="H216" s="332">
        <f>SUM(H217:H220)</f>
        <v>0</v>
      </c>
      <c r="I216" s="333">
        <f>SUM(I217:I220)</f>
        <v>0</v>
      </c>
    </row>
    <row r="217" spans="1:9" ht="25.5" x14ac:dyDescent="0.2">
      <c r="A217" s="568"/>
      <c r="B217" s="58" t="s">
        <v>781</v>
      </c>
      <c r="C217" s="569" t="s">
        <v>737</v>
      </c>
      <c r="D217" s="32" t="s">
        <v>356</v>
      </c>
      <c r="E217" s="581">
        <v>1</v>
      </c>
      <c r="F217" s="377"/>
      <c r="G217" s="488"/>
      <c r="H217" s="331">
        <f t="shared" si="10"/>
        <v>0</v>
      </c>
      <c r="I217" s="337">
        <f t="shared" si="11"/>
        <v>0</v>
      </c>
    </row>
    <row r="218" spans="1:9" ht="25.5" x14ac:dyDescent="0.2">
      <c r="A218" s="568"/>
      <c r="B218" s="58" t="s">
        <v>782</v>
      </c>
      <c r="C218" s="569" t="s">
        <v>738</v>
      </c>
      <c r="D218" s="32" t="s">
        <v>356</v>
      </c>
      <c r="E218" s="581">
        <v>1</v>
      </c>
      <c r="F218" s="377"/>
      <c r="G218" s="488"/>
      <c r="H218" s="331">
        <f t="shared" si="10"/>
        <v>0</v>
      </c>
      <c r="I218" s="337">
        <f t="shared" si="11"/>
        <v>0</v>
      </c>
    </row>
    <row r="219" spans="1:9" ht="25.5" x14ac:dyDescent="0.2">
      <c r="A219" s="568"/>
      <c r="B219" s="58" t="s">
        <v>783</v>
      </c>
      <c r="C219" s="569" t="s">
        <v>364</v>
      </c>
      <c r="D219" s="32" t="s">
        <v>356</v>
      </c>
      <c r="E219" s="581">
        <v>1</v>
      </c>
      <c r="F219" s="377"/>
      <c r="G219" s="488"/>
      <c r="H219" s="331">
        <f t="shared" si="10"/>
        <v>0</v>
      </c>
      <c r="I219" s="337">
        <f t="shared" si="11"/>
        <v>0</v>
      </c>
    </row>
    <row r="220" spans="1:9" x14ac:dyDescent="0.2">
      <c r="A220" s="568"/>
      <c r="B220" s="58" t="s">
        <v>784</v>
      </c>
      <c r="C220" s="569" t="s">
        <v>365</v>
      </c>
      <c r="D220" s="32" t="s">
        <v>356</v>
      </c>
      <c r="E220" s="581">
        <v>1</v>
      </c>
      <c r="F220" s="377"/>
      <c r="G220" s="488"/>
      <c r="H220" s="331">
        <f t="shared" si="10"/>
        <v>0</v>
      </c>
      <c r="I220" s="337">
        <f t="shared" si="11"/>
        <v>0</v>
      </c>
    </row>
    <row r="221" spans="1:9" ht="2.25" customHeight="1" x14ac:dyDescent="0.2">
      <c r="A221" s="568"/>
      <c r="B221" s="58"/>
      <c r="C221" s="569"/>
      <c r="D221" s="32"/>
      <c r="E221" s="431"/>
      <c r="F221" s="377"/>
      <c r="G221" s="488"/>
      <c r="H221" s="331">
        <f t="shared" si="10"/>
        <v>0</v>
      </c>
      <c r="I221" s="337"/>
    </row>
    <row r="222" spans="1:9" ht="25.5" x14ac:dyDescent="0.2">
      <c r="A222" s="40">
        <v>27</v>
      </c>
      <c r="B222" s="58"/>
      <c r="C222" s="572" t="s">
        <v>732</v>
      </c>
      <c r="D222" s="32" t="s">
        <v>621</v>
      </c>
      <c r="E222" s="431">
        <v>1</v>
      </c>
      <c r="F222" s="377"/>
      <c r="G222" s="488"/>
      <c r="H222" s="332">
        <f t="shared" si="10"/>
        <v>0</v>
      </c>
      <c r="I222" s="333">
        <f t="shared" si="11"/>
        <v>0</v>
      </c>
    </row>
    <row r="223" spans="1:9" ht="2.25" customHeight="1" x14ac:dyDescent="0.2">
      <c r="A223" s="568"/>
      <c r="B223" s="58"/>
      <c r="C223" s="569"/>
      <c r="D223" s="32"/>
      <c r="E223" s="431"/>
      <c r="F223" s="377"/>
      <c r="G223" s="488"/>
      <c r="H223" s="331">
        <f t="shared" si="10"/>
        <v>0</v>
      </c>
      <c r="I223" s="337">
        <f t="shared" si="11"/>
        <v>0</v>
      </c>
    </row>
    <row r="224" spans="1:9" ht="25.5" x14ac:dyDescent="0.2">
      <c r="A224" s="40">
        <v>28</v>
      </c>
      <c r="B224" s="58"/>
      <c r="C224" s="572" t="s">
        <v>739</v>
      </c>
      <c r="D224" s="32" t="s">
        <v>37</v>
      </c>
      <c r="E224" s="498">
        <v>1</v>
      </c>
      <c r="F224" s="377"/>
      <c r="G224" s="488"/>
      <c r="H224" s="332">
        <f t="shared" si="10"/>
        <v>0</v>
      </c>
      <c r="I224" s="333">
        <f t="shared" si="11"/>
        <v>0</v>
      </c>
    </row>
    <row r="225" spans="1:9" ht="2.25" customHeight="1" x14ac:dyDescent="0.2">
      <c r="A225" s="568"/>
      <c r="B225" s="58"/>
      <c r="C225" s="569"/>
      <c r="D225" s="32"/>
      <c r="E225" s="431"/>
      <c r="F225" s="377"/>
      <c r="G225" s="488"/>
      <c r="H225" s="331">
        <f t="shared" si="10"/>
        <v>0</v>
      </c>
      <c r="I225" s="337">
        <f t="shared" si="11"/>
        <v>0</v>
      </c>
    </row>
    <row r="226" spans="1:9" x14ac:dyDescent="0.2">
      <c r="A226" s="40">
        <v>29</v>
      </c>
      <c r="B226" s="58"/>
      <c r="C226" s="572" t="s">
        <v>740</v>
      </c>
      <c r="D226" s="32" t="s">
        <v>37</v>
      </c>
      <c r="E226" s="498">
        <v>1</v>
      </c>
      <c r="F226" s="377"/>
      <c r="G226" s="488"/>
      <c r="H226" s="332">
        <f t="shared" si="10"/>
        <v>0</v>
      </c>
      <c r="I226" s="333">
        <f t="shared" si="11"/>
        <v>0</v>
      </c>
    </row>
    <row r="227" spans="1:9" ht="5.25" customHeight="1" x14ac:dyDescent="0.2">
      <c r="A227" s="576"/>
      <c r="B227" s="577"/>
      <c r="C227" s="578"/>
      <c r="D227" s="209"/>
      <c r="E227" s="328"/>
      <c r="F227" s="377"/>
      <c r="G227" s="488"/>
      <c r="H227" s="331"/>
      <c r="I227" s="337"/>
    </row>
    <row r="228" spans="1:9" x14ac:dyDescent="0.2">
      <c r="A228" s="586"/>
      <c r="B228" s="387"/>
      <c r="C228" s="587"/>
      <c r="D228" s="328"/>
      <c r="E228" s="328"/>
      <c r="F228" s="377"/>
      <c r="G228" s="488"/>
      <c r="H228" s="331">
        <f t="shared" ref="H228:H237" si="12">+E228*F228</f>
        <v>0</v>
      </c>
      <c r="I228" s="337">
        <f t="shared" ref="I228:I237" si="13">+E228*G228</f>
        <v>0</v>
      </c>
    </row>
    <row r="229" spans="1:9" x14ac:dyDescent="0.2">
      <c r="A229" s="586"/>
      <c r="B229" s="387"/>
      <c r="C229" s="388"/>
      <c r="D229" s="328"/>
      <c r="E229" s="328"/>
      <c r="F229" s="377"/>
      <c r="G229" s="488"/>
      <c r="H229" s="331">
        <f t="shared" si="12"/>
        <v>0</v>
      </c>
      <c r="I229" s="337">
        <f t="shared" si="13"/>
        <v>0</v>
      </c>
    </row>
    <row r="230" spans="1:9" x14ac:dyDescent="0.2">
      <c r="A230" s="586"/>
      <c r="B230" s="387"/>
      <c r="C230" s="587"/>
      <c r="D230" s="328"/>
      <c r="E230" s="328"/>
      <c r="F230" s="377"/>
      <c r="G230" s="488"/>
      <c r="H230" s="331">
        <f t="shared" si="12"/>
        <v>0</v>
      </c>
      <c r="I230" s="337">
        <f t="shared" si="13"/>
        <v>0</v>
      </c>
    </row>
    <row r="231" spans="1:9" x14ac:dyDescent="0.2">
      <c r="A231" s="586"/>
      <c r="B231" s="387"/>
      <c r="C231" s="388"/>
      <c r="D231" s="328"/>
      <c r="E231" s="328"/>
      <c r="F231" s="377"/>
      <c r="G231" s="488"/>
      <c r="H231" s="331">
        <f t="shared" si="12"/>
        <v>0</v>
      </c>
      <c r="I231" s="337">
        <f t="shared" si="13"/>
        <v>0</v>
      </c>
    </row>
    <row r="232" spans="1:9" x14ac:dyDescent="0.2">
      <c r="A232" s="586"/>
      <c r="B232" s="387"/>
      <c r="C232" s="587"/>
      <c r="D232" s="328"/>
      <c r="E232" s="328"/>
      <c r="F232" s="377"/>
      <c r="G232" s="488"/>
      <c r="H232" s="331">
        <f t="shared" si="12"/>
        <v>0</v>
      </c>
      <c r="I232" s="337">
        <f t="shared" si="13"/>
        <v>0</v>
      </c>
    </row>
    <row r="233" spans="1:9" x14ac:dyDescent="0.2">
      <c r="A233" s="586"/>
      <c r="B233" s="387"/>
      <c r="C233" s="587"/>
      <c r="D233" s="328"/>
      <c r="E233" s="328"/>
      <c r="F233" s="377"/>
      <c r="G233" s="488"/>
      <c r="H233" s="331">
        <f t="shared" si="12"/>
        <v>0</v>
      </c>
      <c r="I233" s="337">
        <f t="shared" si="13"/>
        <v>0</v>
      </c>
    </row>
    <row r="234" spans="1:9" x14ac:dyDescent="0.2">
      <c r="A234" s="586"/>
      <c r="B234" s="387"/>
      <c r="C234" s="587"/>
      <c r="D234" s="328"/>
      <c r="E234" s="328"/>
      <c r="F234" s="377"/>
      <c r="G234" s="488"/>
      <c r="H234" s="331">
        <f t="shared" si="12"/>
        <v>0</v>
      </c>
      <c r="I234" s="337">
        <f t="shared" si="13"/>
        <v>0</v>
      </c>
    </row>
    <row r="235" spans="1:9" x14ac:dyDescent="0.2">
      <c r="A235" s="586"/>
      <c r="B235" s="387"/>
      <c r="C235" s="587"/>
      <c r="D235" s="328"/>
      <c r="E235" s="328"/>
      <c r="F235" s="377"/>
      <c r="G235" s="488"/>
      <c r="H235" s="331">
        <f t="shared" si="12"/>
        <v>0</v>
      </c>
      <c r="I235" s="337">
        <f t="shared" si="13"/>
        <v>0</v>
      </c>
    </row>
    <row r="236" spans="1:9" x14ac:dyDescent="0.2">
      <c r="A236" s="586"/>
      <c r="B236" s="387"/>
      <c r="C236" s="588"/>
      <c r="D236" s="328"/>
      <c r="E236" s="328"/>
      <c r="F236" s="377"/>
      <c r="G236" s="488"/>
      <c r="H236" s="331">
        <f t="shared" si="12"/>
        <v>0</v>
      </c>
      <c r="I236" s="337">
        <f t="shared" si="13"/>
        <v>0</v>
      </c>
    </row>
    <row r="237" spans="1:9" x14ac:dyDescent="0.2">
      <c r="A237" s="586"/>
      <c r="B237" s="589"/>
      <c r="C237" s="590"/>
      <c r="D237" s="328"/>
      <c r="E237" s="328"/>
      <c r="F237" s="377"/>
      <c r="G237" s="488"/>
      <c r="H237" s="331">
        <f t="shared" si="12"/>
        <v>0</v>
      </c>
      <c r="I237" s="337">
        <f t="shared" si="13"/>
        <v>0</v>
      </c>
    </row>
    <row r="238" spans="1:9" ht="6" customHeight="1" thickBot="1" x14ac:dyDescent="0.25">
      <c r="A238" s="568"/>
      <c r="B238" s="58"/>
      <c r="C238" s="569"/>
      <c r="D238" s="32"/>
      <c r="E238" s="584"/>
      <c r="F238" s="585"/>
      <c r="G238" s="488"/>
      <c r="H238" s="331"/>
      <c r="I238" s="337"/>
    </row>
    <row r="239" spans="1:9" ht="16.5" thickBot="1" x14ac:dyDescent="0.25">
      <c r="A239" s="753" t="str">
        <f>INDICE!C11</f>
        <v>C.1.4  Repuestos ET Mendoza Norte 220/132 kV</v>
      </c>
      <c r="B239" s="754"/>
      <c r="C239" s="754"/>
      <c r="D239" s="754"/>
      <c r="E239" s="754"/>
      <c r="F239" s="791" t="s">
        <v>856</v>
      </c>
      <c r="G239" s="792"/>
      <c r="H239" s="629">
        <f>H8+H21+H34+H43+H52+H61+H70+H79+H88+H97+H102+H107+H114+H120+H126+H140+H147+H153+H157+H166+H174+H180+H191+H207+H209+H216+H222+H224+H226+SUM(H228:H237)</f>
        <v>0</v>
      </c>
      <c r="I239" s="478">
        <f>I8+I21+I34+I43+I52+I61+I70+I79+I88+I97+I102+I107+I114+I120+I126+I140+I147+I153+I157+I166+I174+I180+I191+I207+I209+I216+I222+I224+I226+SUM(I228:I237)</f>
        <v>0</v>
      </c>
    </row>
    <row r="240" spans="1:9" x14ac:dyDescent="0.2">
      <c r="A240" s="652" t="str">
        <f>Hoja1!A1</f>
        <v>Las cantidades son meramente orientativas, las mismas deben coincidir con lo presentado en la Oferta Técnica</v>
      </c>
      <c r="B240" s="652"/>
      <c r="C240" s="652"/>
      <c r="D240" s="652"/>
      <c r="E240" s="652"/>
      <c r="F240" s="652"/>
      <c r="G240" s="652"/>
      <c r="H240" s="652"/>
      <c r="I240" s="652"/>
    </row>
    <row r="241" spans="1:9" x14ac:dyDescent="0.2">
      <c r="A241" s="651" t="str">
        <f>Hoja1!A2</f>
        <v>El Oferente deberá ajustar el itemizado descripto en las filas disponibles en consonacia con lo descripto en la Oferta Técnica.</v>
      </c>
      <c r="B241" s="651"/>
      <c r="C241" s="651"/>
      <c r="D241" s="651"/>
      <c r="E241" s="651"/>
      <c r="F241" s="651"/>
      <c r="G241" s="651"/>
      <c r="H241" s="651"/>
      <c r="I241" s="651"/>
    </row>
    <row r="242" spans="1:9" x14ac:dyDescent="0.2">
      <c r="A242" s="751"/>
      <c r="B242" s="751"/>
      <c r="C242" s="751"/>
      <c r="D242" s="751"/>
      <c r="E242" s="751"/>
      <c r="F242" s="751"/>
      <c r="G242" s="751"/>
      <c r="H242" s="751"/>
      <c r="I242" s="751"/>
    </row>
    <row r="243" spans="1:9" x14ac:dyDescent="0.2">
      <c r="A243" s="562"/>
      <c r="B243" s="297"/>
      <c r="C243" s="297"/>
      <c r="D243" s="297"/>
      <c r="E243" s="297"/>
      <c r="F243" s="297"/>
      <c r="G243" s="297"/>
      <c r="H243" s="297"/>
      <c r="I243" s="297"/>
    </row>
    <row r="244" spans="1:9" x14ac:dyDescent="0.2">
      <c r="A244" s="320"/>
      <c r="B244" s="320"/>
      <c r="C244" s="320"/>
      <c r="D244" s="320"/>
      <c r="E244" s="320"/>
      <c r="F244" s="320"/>
      <c r="G244" s="320"/>
      <c r="H244" s="320"/>
      <c r="I244" s="320"/>
    </row>
    <row r="245" spans="1:9" ht="15.75" x14ac:dyDescent="0.25">
      <c r="A245" s="320"/>
      <c r="B245" s="320"/>
      <c r="C245" s="320"/>
      <c r="D245" s="653" t="s">
        <v>25</v>
      </c>
      <c r="E245" s="653"/>
      <c r="F245" s="653"/>
      <c r="G245" s="320"/>
      <c r="H245" s="653" t="s">
        <v>25</v>
      </c>
      <c r="I245" s="653"/>
    </row>
    <row r="246" spans="1:9" ht="15.75" x14ac:dyDescent="0.25">
      <c r="A246" s="320"/>
      <c r="B246" s="320"/>
      <c r="C246" s="320"/>
      <c r="D246" s="654" t="s">
        <v>820</v>
      </c>
      <c r="E246" s="654"/>
      <c r="F246" s="654"/>
      <c r="G246" s="320"/>
      <c r="H246" s="654" t="s">
        <v>26</v>
      </c>
      <c r="I246" s="654"/>
    </row>
    <row r="247" spans="1:9" x14ac:dyDescent="0.2">
      <c r="A247" s="320"/>
      <c r="B247" s="320"/>
      <c r="C247" s="320"/>
      <c r="D247" s="320"/>
      <c r="E247" s="320"/>
      <c r="F247" s="320"/>
      <c r="G247" s="320"/>
      <c r="H247" s="320"/>
      <c r="I247" s="320"/>
    </row>
  </sheetData>
  <sheetProtection algorithmName="SHA-512" hashValue="GS+7aFA/ZTQTuGxiqE/mUQ8giCzRZjIAcHcrRbN3XkT0C598LtOuH9NDcwD5TDA0XFPjCNbnxvxqp0ZbYrT+Fw==" saltValue="MTWTVxu+Hzq6Bdmfxsrf/A==" spinCount="100000" sheet="1" autoFilter="0"/>
  <protectedRanges>
    <protectedRange sqref="F9:G237" name="Rango1_6_1"/>
    <protectedRange sqref="F238:G238" name="Rango1_6_1_15"/>
  </protectedRanges>
  <mergeCells count="17">
    <mergeCell ref="A239:E239"/>
    <mergeCell ref="F239:G239"/>
    <mergeCell ref="H245:I245"/>
    <mergeCell ref="H246:I246"/>
    <mergeCell ref="A240:I240"/>
    <mergeCell ref="A241:I241"/>
    <mergeCell ref="A242:I242"/>
    <mergeCell ref="D245:F245"/>
    <mergeCell ref="D246:F246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fitToHeight="10" orientation="landscape" r:id="rId1"/>
  <headerFooter>
    <oddHeader>&amp;L&amp;G&amp;R&amp;G</oddHeader>
  </headerFooter>
  <rowBreaks count="7" manualBreakCount="7">
    <brk id="38" max="8" man="1"/>
    <brk id="77" max="8" man="1"/>
    <brk id="116" max="8" man="1"/>
    <brk id="151" max="8" man="1"/>
    <brk id="180" max="8" man="1"/>
    <brk id="205" max="8" man="1"/>
    <brk id="225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3BCAC129-80A3-42C2-A8A3-B597CBFBC706}"/>
</file>

<file path=customXml/itemProps2.xml><?xml version="1.0" encoding="utf-8"?>
<ds:datastoreItem xmlns:ds="http://schemas.openxmlformats.org/officeDocument/2006/customXml" ds:itemID="{BC76E2B5-25A1-4EAA-BFD9-9F8C4DC2422A}"/>
</file>

<file path=customXml/itemProps3.xml><?xml version="1.0" encoding="utf-8"?>
<ds:datastoreItem xmlns:ds="http://schemas.openxmlformats.org/officeDocument/2006/customXml" ds:itemID="{09AEFE17-BFB9-42BC-99A3-0D0C74E697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36</vt:i4>
      </vt:variant>
    </vt:vector>
  </HeadingPairs>
  <TitlesOfParts>
    <vt:vector size="55" baseType="lpstr">
      <vt:lpstr>CARÁTULA</vt:lpstr>
      <vt:lpstr>INDICE</vt:lpstr>
      <vt:lpstr>Hoja1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2026-06-16T17:59:57Z</cp:lastPrinted>
  <dcterms:created xsi:type="dcterms:W3CDTF">2022-04-19T16:18:23Z</dcterms:created>
  <dcterms:modified xsi:type="dcterms:W3CDTF">2026-06-23T14:47:19Z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