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-EMESA41\Desktop\2026\FOPIATZAD\ET Mza Norte\VERSION JUNIO-2026\PLANILLAS PROPIAS COSTO SUPERVISION\"/>
    </mc:Choice>
  </mc:AlternateContent>
  <xr:revisionPtr revIDLastSave="0" documentId="13_ncr:1_{FE5C2155-B7EA-4EF0-AC55-9BE78F1A1721}" xr6:coauthVersionLast="47" xr6:coauthVersionMax="47" xr10:uidLastSave="{00000000-0000-0000-0000-000000000000}"/>
  <bookViews>
    <workbookView xWindow="-120" yWindow="-120" windowWidth="29040" windowHeight="15720" tabRatio="836" activeTab="17" xr2:uid="{00000000-000D-0000-FFFF-FFFF00000000}"/>
  </bookViews>
  <sheets>
    <sheet name="CARÁTULA" sheetId="1" r:id="rId1"/>
    <sheet name="INDICE" sheetId="2" r:id="rId2"/>
    <sheet name="PLANILLA RESUMEN" sheetId="3" r:id="rId3"/>
    <sheet name="C 1" sheetId="8" r:id="rId4"/>
    <sheet name="C 1.1" sheetId="13" r:id="rId5"/>
    <sheet name="C 1.2" sheetId="10" r:id="rId6"/>
    <sheet name="C 1.3" sheetId="9" r:id="rId7"/>
    <sheet name="C 1.4" sheetId="12" r:id="rId8"/>
    <sheet name="C 2" sheetId="14" r:id="rId9"/>
    <sheet name="C 2.1" sheetId="15" r:id="rId10"/>
    <sheet name="C 2.2." sheetId="16" r:id="rId11"/>
    <sheet name="C 2.3" sheetId="17" r:id="rId12"/>
    <sheet name="C 2.4" sheetId="18" r:id="rId13"/>
    <sheet name="C 3" sheetId="24" r:id="rId14"/>
    <sheet name="C 3.1" sheetId="21" r:id="rId15"/>
    <sheet name="C 3.2" sheetId="22" r:id="rId16"/>
    <sheet name="C 3.3" sheetId="23" r:id="rId17"/>
    <sheet name="C 3.4" sheetId="27" r:id="rId18"/>
  </sheets>
  <definedNames>
    <definedName name="\a" localSheetId="17">#REF!</definedName>
    <definedName name="\a">#REF!</definedName>
    <definedName name="_xlnm._FilterDatabase" localSheetId="4" hidden="1">'C 1.1'!$A$7:$I$107</definedName>
    <definedName name="_xlnm._FilterDatabase" localSheetId="5" hidden="1">'C 1.2'!$A$7:$I$89</definedName>
    <definedName name="_xlnm._FilterDatabase" localSheetId="6" hidden="1">'C 1.3'!$A$7:$I$108</definedName>
    <definedName name="_xlnm._FilterDatabase" localSheetId="7" hidden="1">'C 1.4'!$A$7:$N$242</definedName>
    <definedName name="_xlnm._FilterDatabase" localSheetId="14" hidden="1">'C 3.1'!$A$7:$I$44</definedName>
    <definedName name="_xlnm._FilterDatabase" localSheetId="15" hidden="1">'C 3.2'!$A$7:$I$51</definedName>
    <definedName name="_xlnm._FilterDatabase" localSheetId="16" hidden="1">'C 3.3'!$A$7:$I$63</definedName>
    <definedName name="_xlnm._FilterDatabase" localSheetId="17" hidden="1">'C 3.4'!$A$7:$O$163</definedName>
    <definedName name="_Toc102468309" localSheetId="7">'C 1.4'!#REF!</definedName>
    <definedName name="_Toc102468309" localSheetId="12">'C 2.4'!#REF!</definedName>
    <definedName name="_Toc102468309" localSheetId="17">'C 3.4'!#REF!</definedName>
    <definedName name="_Toc102653042" localSheetId="4">'C 1.1'!$C$69</definedName>
    <definedName name="_Toc102653042" localSheetId="14">'C 3.1'!#REF!</definedName>
    <definedName name="_Toc102658894" localSheetId="4">'C 1.1'!$C$71</definedName>
    <definedName name="_Toc102658894" localSheetId="14">'C 3.1'!#REF!</definedName>
    <definedName name="_Toc102658895" localSheetId="4">'C 1.1'!$C$73</definedName>
    <definedName name="_Toc102658895" localSheetId="14">'C 3.1'!#REF!</definedName>
    <definedName name="_Toc102989591" localSheetId="4">'C 1.1'!$C$44</definedName>
    <definedName name="_Toc102989591" localSheetId="14">'C 3.1'!#REF!</definedName>
    <definedName name="_Toc102989592" localSheetId="4">'C 1.1'!$C$45</definedName>
    <definedName name="_Toc102989592" localSheetId="14">'C 3.1'!#REF!</definedName>
    <definedName name="_Toc133934958" localSheetId="7">'C 1.4'!$C$8</definedName>
    <definedName name="_Toc133934958" localSheetId="12">'C 2.4'!$C$8</definedName>
    <definedName name="_Toc133934958" localSheetId="17">'C 3.4'!#REF!</definedName>
    <definedName name="_xlnm.Print_Area" localSheetId="3">'C 1'!$A$1:$E$20</definedName>
    <definedName name="_xlnm.Print_Area" localSheetId="4">'C 1.1'!$A$1:$I$111</definedName>
    <definedName name="_xlnm.Print_Area" localSheetId="5">'C 1.2'!$A$1:$I$93</definedName>
    <definedName name="_xlnm.Print_Area" localSheetId="6">'C 1.3'!$A$1:$I$126</definedName>
    <definedName name="_xlnm.Print_Area" localSheetId="7">'C 1.4'!$A$1:$I$248</definedName>
    <definedName name="_xlnm.Print_Area" localSheetId="8">'C 2'!$A$1:$E$21</definedName>
    <definedName name="_xlnm.Print_Area" localSheetId="9">'C 2.1'!$A$1:$I$52</definedName>
    <definedName name="_xlnm.Print_Area" localSheetId="10">'C 2.2.'!$A$1:$I$41</definedName>
    <definedName name="_xlnm.Print_Area" localSheetId="11">'C 2.3'!$A$1:$I$40</definedName>
    <definedName name="_xlnm.Print_Area" localSheetId="12">'C 2.4'!$A$1:$I$42</definedName>
    <definedName name="_xlnm.Print_Area" localSheetId="13">'C 3'!$A$1:$D$15</definedName>
    <definedName name="_xlnm.Print_Area" localSheetId="14">'C 3.1'!$A$1:$I$50</definedName>
    <definedName name="_xlnm.Print_Area" localSheetId="15">'C 3.2'!$A$1:$I$58</definedName>
    <definedName name="_xlnm.Print_Area" localSheetId="16">'C 3.3'!$A$1:$I$69</definedName>
    <definedName name="_xlnm.Print_Area" localSheetId="17">'C 3.4'!$A$1:$I$168</definedName>
    <definedName name="_xlnm.Print_Area" localSheetId="1">INDICE!$A$1:$C$21</definedName>
    <definedName name="_xlnm.Print_Area" localSheetId="2">'PLANILLA RESUMEN'!$A$1:$E$31</definedName>
    <definedName name="ITEM9" localSheetId="17">#REF!</definedName>
    <definedName name="ITEM9">#REF!</definedName>
    <definedName name="_xlnm.Print_Titles" localSheetId="4">'C 1.1'!$1:$7</definedName>
    <definedName name="_xlnm.Print_Titles" localSheetId="5">'C 1.2'!$1:$7</definedName>
    <definedName name="_xlnm.Print_Titles" localSheetId="6">'C 1.3'!$1:$7</definedName>
    <definedName name="_xlnm.Print_Titles" localSheetId="7">'C 1.4'!$1:$7</definedName>
    <definedName name="_xlnm.Print_Titles" localSheetId="9">'C 2.1'!$1:$7</definedName>
    <definedName name="_xlnm.Print_Titles" localSheetId="10">'C 2.2.'!$1:$4</definedName>
    <definedName name="_xlnm.Print_Titles" localSheetId="11">'C 2.3'!$3:$4</definedName>
    <definedName name="_xlnm.Print_Titles" localSheetId="12">'C 2.4'!$1:$7</definedName>
    <definedName name="_xlnm.Print_Titles" localSheetId="14">'C 3.1'!$1:$7</definedName>
    <definedName name="_xlnm.Print_Titles" localSheetId="15">'C 3.2'!$1:$7</definedName>
    <definedName name="_xlnm.Print_Titles" localSheetId="16">'C 3.3'!$1:$7</definedName>
    <definedName name="_xlnm.Print_Titles" localSheetId="17">'C 3.4'!$1:$7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7" l="1"/>
  <c r="H33" i="17"/>
  <c r="A1" i="27" l="1"/>
  <c r="A1" i="17"/>
  <c r="A1" i="18" s="1"/>
  <c r="A1" i="16"/>
  <c r="A1" i="15"/>
  <c r="I203" i="12"/>
  <c r="H207" i="12"/>
  <c r="A1" i="3"/>
  <c r="H29" i="22"/>
  <c r="I29" i="22"/>
  <c r="H30" i="22"/>
  <c r="I30" i="22"/>
  <c r="H31" i="22"/>
  <c r="I31" i="22"/>
  <c r="H32" i="22"/>
  <c r="I32" i="22"/>
  <c r="H33" i="22"/>
  <c r="I33" i="22"/>
  <c r="H36" i="22"/>
  <c r="I36" i="22"/>
  <c r="H37" i="22"/>
  <c r="I37" i="22"/>
  <c r="H38" i="22"/>
  <c r="I38" i="22"/>
  <c r="I35" i="22" l="1"/>
  <c r="H35" i="22"/>
  <c r="I36" i="27"/>
  <c r="I159" i="27"/>
  <c r="H159" i="27"/>
  <c r="I158" i="27"/>
  <c r="H158" i="27"/>
  <c r="I157" i="27"/>
  <c r="H157" i="27"/>
  <c r="I156" i="27"/>
  <c r="H156" i="27"/>
  <c r="I155" i="27"/>
  <c r="H155" i="27"/>
  <c r="I154" i="27"/>
  <c r="H154" i="27"/>
  <c r="I153" i="27"/>
  <c r="H153" i="27"/>
  <c r="I152" i="27"/>
  <c r="H152" i="27"/>
  <c r="I151" i="27"/>
  <c r="H151" i="27"/>
  <c r="I150" i="27"/>
  <c r="H150" i="27"/>
  <c r="H13" i="22"/>
  <c r="I8" i="16"/>
  <c r="I240" i="12"/>
  <c r="H240" i="12"/>
  <c r="I239" i="12"/>
  <c r="H239" i="12"/>
  <c r="I238" i="12"/>
  <c r="H238" i="12"/>
  <c r="I237" i="12"/>
  <c r="H237" i="12"/>
  <c r="I236" i="12"/>
  <c r="H236" i="12"/>
  <c r="I235" i="12"/>
  <c r="H235" i="12"/>
  <c r="I234" i="12"/>
  <c r="H234" i="12"/>
  <c r="I233" i="12"/>
  <c r="H233" i="12"/>
  <c r="I232" i="12"/>
  <c r="H232" i="12"/>
  <c r="I231" i="12"/>
  <c r="H231" i="12"/>
  <c r="I22" i="10"/>
  <c r="I21" i="10"/>
  <c r="I20" i="10"/>
  <c r="H74" i="10"/>
  <c r="I61" i="13"/>
  <c r="I33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44" i="27" l="1"/>
  <c r="H144" i="27"/>
  <c r="H36" i="27"/>
  <c r="I61" i="23"/>
  <c r="H61" i="23"/>
  <c r="I60" i="23"/>
  <c r="H60" i="23"/>
  <c r="I59" i="23"/>
  <c r="H59" i="23"/>
  <c r="I58" i="23"/>
  <c r="H58" i="23"/>
  <c r="I57" i="23"/>
  <c r="H57" i="23"/>
  <c r="I56" i="23"/>
  <c r="H56" i="23"/>
  <c r="I55" i="23"/>
  <c r="H55" i="23"/>
  <c r="I54" i="23"/>
  <c r="H54" i="23"/>
  <c r="I53" i="23"/>
  <c r="H53" i="23"/>
  <c r="I52" i="23"/>
  <c r="H52" i="23"/>
  <c r="I13" i="22"/>
  <c r="I11" i="22"/>
  <c r="H11" i="22"/>
  <c r="I10" i="22"/>
  <c r="H10" i="22"/>
  <c r="I49" i="22"/>
  <c r="H49" i="22"/>
  <c r="I48" i="22"/>
  <c r="H48" i="22"/>
  <c r="I47" i="22"/>
  <c r="H47" i="22"/>
  <c r="I46" i="22"/>
  <c r="H46" i="22"/>
  <c r="I45" i="22"/>
  <c r="H45" i="22"/>
  <c r="I44" i="22"/>
  <c r="H44" i="22"/>
  <c r="I43" i="22"/>
  <c r="H43" i="22"/>
  <c r="I42" i="22"/>
  <c r="H42" i="22"/>
  <c r="I41" i="22"/>
  <c r="H41" i="22"/>
  <c r="I40" i="22"/>
  <c r="H40" i="22"/>
  <c r="I15" i="22"/>
  <c r="H15" i="22"/>
  <c r="I17" i="21"/>
  <c r="I16" i="21"/>
  <c r="I15" i="21"/>
  <c r="I14" i="21"/>
  <c r="I13" i="21"/>
  <c r="I12" i="21"/>
  <c r="I11" i="21"/>
  <c r="I10" i="21"/>
  <c r="I9" i="21"/>
  <c r="I41" i="21"/>
  <c r="H41" i="21"/>
  <c r="I40" i="21"/>
  <c r="H40" i="21"/>
  <c r="I39" i="21"/>
  <c r="H39" i="21"/>
  <c r="I38" i="21"/>
  <c r="H38" i="21"/>
  <c r="I37" i="21"/>
  <c r="H37" i="21"/>
  <c r="I36" i="21"/>
  <c r="H36" i="21"/>
  <c r="I35" i="21"/>
  <c r="H35" i="21"/>
  <c r="I34" i="21"/>
  <c r="H34" i="21"/>
  <c r="I33" i="21"/>
  <c r="H33" i="21"/>
  <c r="I32" i="18"/>
  <c r="H32" i="18"/>
  <c r="I31" i="18"/>
  <c r="H31" i="18"/>
  <c r="I30" i="18"/>
  <c r="H30" i="18"/>
  <c r="I29" i="18"/>
  <c r="H29" i="18"/>
  <c r="I28" i="18"/>
  <c r="H28" i="18"/>
  <c r="I27" i="18"/>
  <c r="H27" i="18"/>
  <c r="I26" i="18"/>
  <c r="H26" i="18"/>
  <c r="I25" i="18"/>
  <c r="H25" i="18"/>
  <c r="I24" i="18"/>
  <c r="H24" i="18"/>
  <c r="I23" i="18"/>
  <c r="H23" i="18"/>
  <c r="I22" i="18"/>
  <c r="H22" i="18"/>
  <c r="I29" i="21"/>
  <c r="I30" i="21"/>
  <c r="I31" i="21"/>
  <c r="I16" i="18"/>
  <c r="I14" i="18"/>
  <c r="H20" i="18"/>
  <c r="H18" i="18"/>
  <c r="H10" i="18"/>
  <c r="H9" i="18"/>
  <c r="H13" i="18"/>
  <c r="A33" i="17"/>
  <c r="I31" i="17"/>
  <c r="H31" i="17"/>
  <c r="I30" i="17"/>
  <c r="H30" i="17"/>
  <c r="I29" i="17"/>
  <c r="H29" i="17"/>
  <c r="I28" i="17"/>
  <c r="H28" i="17"/>
  <c r="I27" i="17"/>
  <c r="H27" i="17"/>
  <c r="I26" i="17"/>
  <c r="H26" i="17"/>
  <c r="I25" i="17"/>
  <c r="H25" i="17"/>
  <c r="I24" i="17"/>
  <c r="H24" i="17"/>
  <c r="I23" i="17"/>
  <c r="H23" i="17"/>
  <c r="I32" i="16"/>
  <c r="H32" i="16"/>
  <c r="I31" i="16"/>
  <c r="H31" i="16"/>
  <c r="I30" i="16"/>
  <c r="H30" i="16"/>
  <c r="I29" i="16"/>
  <c r="H29" i="16"/>
  <c r="I28" i="16"/>
  <c r="H28" i="16"/>
  <c r="I27" i="16"/>
  <c r="H27" i="16"/>
  <c r="I26" i="16"/>
  <c r="H26" i="16"/>
  <c r="I25" i="16"/>
  <c r="H25" i="16"/>
  <c r="I24" i="16"/>
  <c r="H24" i="16"/>
  <c r="I23" i="16"/>
  <c r="H23" i="16"/>
  <c r="I43" i="15"/>
  <c r="H43" i="15"/>
  <c r="I42" i="15"/>
  <c r="H42" i="15"/>
  <c r="I41" i="15"/>
  <c r="H41" i="15"/>
  <c r="I40" i="15"/>
  <c r="H40" i="15"/>
  <c r="I39" i="15"/>
  <c r="H39" i="15"/>
  <c r="I38" i="15"/>
  <c r="H38" i="15"/>
  <c r="I37" i="15"/>
  <c r="H37" i="15"/>
  <c r="I36" i="15"/>
  <c r="H36" i="15"/>
  <c r="I35" i="15"/>
  <c r="H35" i="15"/>
  <c r="I34" i="15"/>
  <c r="H34" i="15"/>
  <c r="A34" i="16"/>
  <c r="A45" i="15"/>
  <c r="I8" i="15"/>
  <c r="I32" i="15"/>
  <c r="H32" i="15"/>
  <c r="I31" i="15"/>
  <c r="H31" i="15"/>
  <c r="I28" i="15"/>
  <c r="H28" i="15"/>
  <c r="I27" i="15"/>
  <c r="H27" i="15"/>
  <c r="I26" i="15"/>
  <c r="H26" i="15"/>
  <c r="I23" i="15"/>
  <c r="H23" i="15"/>
  <c r="I21" i="15"/>
  <c r="H8" i="15"/>
  <c r="H17" i="15"/>
  <c r="H16" i="15"/>
  <c r="H15" i="15"/>
  <c r="H14" i="15"/>
  <c r="H13" i="15"/>
  <c r="H12" i="15"/>
  <c r="H11" i="15"/>
  <c r="H19" i="15"/>
  <c r="H21" i="15"/>
  <c r="I19" i="15"/>
  <c r="A120" i="9"/>
  <c r="I118" i="9"/>
  <c r="H118" i="9"/>
  <c r="I117" i="9"/>
  <c r="H117" i="9"/>
  <c r="I116" i="9"/>
  <c r="H116" i="9"/>
  <c r="I115" i="9"/>
  <c r="H115" i="9"/>
  <c r="I114" i="9"/>
  <c r="H114" i="9"/>
  <c r="I113" i="9"/>
  <c r="H113" i="9"/>
  <c r="I112" i="9"/>
  <c r="H112" i="9"/>
  <c r="I111" i="9"/>
  <c r="H111" i="9"/>
  <c r="I110" i="9"/>
  <c r="H110" i="9"/>
  <c r="I109" i="9"/>
  <c r="H109" i="9"/>
  <c r="I85" i="10"/>
  <c r="H85" i="10"/>
  <c r="I84" i="10"/>
  <c r="H84" i="10"/>
  <c r="I83" i="10"/>
  <c r="H83" i="10"/>
  <c r="I82" i="10"/>
  <c r="H82" i="10"/>
  <c r="I81" i="10"/>
  <c r="H81" i="10"/>
  <c r="I80" i="10"/>
  <c r="H80" i="10"/>
  <c r="I79" i="10"/>
  <c r="H79" i="10"/>
  <c r="I78" i="10"/>
  <c r="H78" i="10"/>
  <c r="I77" i="10"/>
  <c r="H77" i="10"/>
  <c r="I76" i="10"/>
  <c r="H76" i="10"/>
  <c r="I103" i="13"/>
  <c r="H103" i="13"/>
  <c r="I102" i="13"/>
  <c r="H102" i="13"/>
  <c r="I101" i="13"/>
  <c r="H101" i="13"/>
  <c r="I100" i="13"/>
  <c r="H100" i="13"/>
  <c r="I99" i="13"/>
  <c r="H99" i="13"/>
  <c r="I98" i="13"/>
  <c r="H98" i="13"/>
  <c r="I97" i="13"/>
  <c r="H97" i="13"/>
  <c r="I96" i="13"/>
  <c r="H96" i="13"/>
  <c r="I95" i="13"/>
  <c r="H95" i="13"/>
  <c r="I94" i="13"/>
  <c r="H94" i="13"/>
  <c r="I8" i="21" l="1"/>
  <c r="H10" i="15"/>
  <c r="H8" i="18"/>
  <c r="I41" i="13" l="1"/>
  <c r="H41" i="13"/>
  <c r="H14" i="13" l="1"/>
  <c r="A161" i="27" l="1"/>
  <c r="I148" i="27"/>
  <c r="H148" i="27"/>
  <c r="I147" i="27"/>
  <c r="H147" i="27"/>
  <c r="I142" i="27"/>
  <c r="H142" i="27"/>
  <c r="I141" i="27"/>
  <c r="H141" i="27"/>
  <c r="I140" i="27"/>
  <c r="H140" i="27"/>
  <c r="I139" i="27"/>
  <c r="H139" i="27"/>
  <c r="I136" i="27"/>
  <c r="H136" i="27"/>
  <c r="I135" i="27"/>
  <c r="H135" i="27"/>
  <c r="I134" i="27"/>
  <c r="H134" i="27"/>
  <c r="I133" i="27"/>
  <c r="H133" i="27"/>
  <c r="I129" i="27"/>
  <c r="H129" i="27"/>
  <c r="I128" i="27"/>
  <c r="H128" i="27"/>
  <c r="I127" i="27"/>
  <c r="H127" i="27"/>
  <c r="I124" i="27"/>
  <c r="H124" i="27"/>
  <c r="I123" i="27"/>
  <c r="H123" i="27"/>
  <c r="I122" i="27"/>
  <c r="H122" i="27"/>
  <c r="I121" i="27"/>
  <c r="H121" i="27"/>
  <c r="I120" i="27"/>
  <c r="H120" i="27"/>
  <c r="I119" i="27"/>
  <c r="H119" i="27"/>
  <c r="I118" i="27"/>
  <c r="H118" i="27"/>
  <c r="I117" i="27"/>
  <c r="H117" i="27"/>
  <c r="I116" i="27"/>
  <c r="H116" i="27"/>
  <c r="I114" i="27"/>
  <c r="H114" i="27"/>
  <c r="I113" i="27"/>
  <c r="H113" i="27"/>
  <c r="I112" i="27"/>
  <c r="H112" i="27"/>
  <c r="I111" i="27"/>
  <c r="H111" i="27"/>
  <c r="I108" i="27"/>
  <c r="H108" i="27"/>
  <c r="I107" i="27"/>
  <c r="H107" i="27"/>
  <c r="I106" i="27"/>
  <c r="H106" i="27"/>
  <c r="I105" i="27"/>
  <c r="H105" i="27"/>
  <c r="I102" i="27"/>
  <c r="H102" i="27"/>
  <c r="I101" i="27"/>
  <c r="H101" i="27"/>
  <c r="I100" i="27"/>
  <c r="H100" i="27"/>
  <c r="I99" i="27"/>
  <c r="H99" i="27"/>
  <c r="I98" i="27"/>
  <c r="I97" i="27" s="1"/>
  <c r="H98" i="27"/>
  <c r="I95" i="27"/>
  <c r="H95" i="27"/>
  <c r="I94" i="27"/>
  <c r="H94" i="27"/>
  <c r="I93" i="27"/>
  <c r="H93" i="27"/>
  <c r="I92" i="27"/>
  <c r="H92" i="27"/>
  <c r="I91" i="27"/>
  <c r="H91" i="27"/>
  <c r="I90" i="27"/>
  <c r="H90" i="27"/>
  <c r="I89" i="27"/>
  <c r="H89" i="27"/>
  <c r="I88" i="27"/>
  <c r="H88" i="27"/>
  <c r="I87" i="27"/>
  <c r="H87" i="27"/>
  <c r="I86" i="27"/>
  <c r="H86" i="27"/>
  <c r="I85" i="27"/>
  <c r="H85" i="27"/>
  <c r="I84" i="27"/>
  <c r="H84" i="27"/>
  <c r="I83" i="27"/>
  <c r="H83" i="27"/>
  <c r="I82" i="27"/>
  <c r="H82" i="27"/>
  <c r="I81" i="27"/>
  <c r="H81" i="27"/>
  <c r="I80" i="27"/>
  <c r="H80" i="27"/>
  <c r="I79" i="27"/>
  <c r="H79" i="27"/>
  <c r="I78" i="27"/>
  <c r="H78" i="27"/>
  <c r="I77" i="27"/>
  <c r="H77" i="27"/>
  <c r="I76" i="27"/>
  <c r="H76" i="27"/>
  <c r="I72" i="27"/>
  <c r="H72" i="27"/>
  <c r="I71" i="27"/>
  <c r="H71" i="27"/>
  <c r="I70" i="27"/>
  <c r="H70" i="27"/>
  <c r="I69" i="27"/>
  <c r="H69" i="27"/>
  <c r="I68" i="27"/>
  <c r="H68" i="27"/>
  <c r="I65" i="27"/>
  <c r="H65" i="27"/>
  <c r="I64" i="27"/>
  <c r="H64" i="27"/>
  <c r="I61" i="27"/>
  <c r="H61" i="27"/>
  <c r="I60" i="27"/>
  <c r="H60" i="27"/>
  <c r="I59" i="27"/>
  <c r="H59" i="27"/>
  <c r="I58" i="27"/>
  <c r="H58" i="27"/>
  <c r="I57" i="27"/>
  <c r="H57" i="27"/>
  <c r="I56" i="27"/>
  <c r="H56" i="27"/>
  <c r="I55" i="27"/>
  <c r="H55" i="27"/>
  <c r="I54" i="27"/>
  <c r="H54" i="27"/>
  <c r="I52" i="27"/>
  <c r="H52" i="27"/>
  <c r="I51" i="27"/>
  <c r="H51" i="27"/>
  <c r="I50" i="27"/>
  <c r="H50" i="27"/>
  <c r="I49" i="27"/>
  <c r="H49" i="27"/>
  <c r="I48" i="27"/>
  <c r="H48" i="27"/>
  <c r="I47" i="27"/>
  <c r="H47" i="27"/>
  <c r="I46" i="27"/>
  <c r="H46" i="27"/>
  <c r="I45" i="27"/>
  <c r="H45" i="27"/>
  <c r="I40" i="27"/>
  <c r="H40" i="27"/>
  <c r="I39" i="27"/>
  <c r="H39" i="27"/>
  <c r="I34" i="27"/>
  <c r="H34" i="27"/>
  <c r="I33" i="27"/>
  <c r="H33" i="27"/>
  <c r="I32" i="27"/>
  <c r="H32" i="27"/>
  <c r="I31" i="27"/>
  <c r="H31" i="27"/>
  <c r="I30" i="27"/>
  <c r="H30" i="27"/>
  <c r="I29" i="27"/>
  <c r="H29" i="27"/>
  <c r="I28" i="27"/>
  <c r="H28" i="27"/>
  <c r="I25" i="27"/>
  <c r="H25" i="27"/>
  <c r="I24" i="27"/>
  <c r="H24" i="27"/>
  <c r="I23" i="27"/>
  <c r="H23" i="27"/>
  <c r="I22" i="27"/>
  <c r="H22" i="27"/>
  <c r="I21" i="27"/>
  <c r="H21" i="27"/>
  <c r="I20" i="27"/>
  <c r="H20" i="27"/>
  <c r="I19" i="27"/>
  <c r="H19" i="27"/>
  <c r="I18" i="27"/>
  <c r="H18" i="27"/>
  <c r="I17" i="27"/>
  <c r="H17" i="27"/>
  <c r="I16" i="27"/>
  <c r="H16" i="27"/>
  <c r="I15" i="27"/>
  <c r="H15" i="27"/>
  <c r="I14" i="27"/>
  <c r="H14" i="27"/>
  <c r="I13" i="27"/>
  <c r="H13" i="27"/>
  <c r="I12" i="27"/>
  <c r="H12" i="27"/>
  <c r="I11" i="27"/>
  <c r="H11" i="27"/>
  <c r="I10" i="27"/>
  <c r="H10" i="27"/>
  <c r="I38" i="27" l="1"/>
  <c r="H110" i="27"/>
  <c r="H146" i="27"/>
  <c r="I44" i="27"/>
  <c r="I104" i="27"/>
  <c r="I110" i="27"/>
  <c r="I146" i="27"/>
  <c r="H27" i="27"/>
  <c r="H9" i="27"/>
  <c r="H38" i="27"/>
  <c r="H126" i="27"/>
  <c r="I126" i="27"/>
  <c r="H97" i="27"/>
  <c r="I132" i="27"/>
  <c r="H63" i="27"/>
  <c r="H132" i="27"/>
  <c r="I9" i="27"/>
  <c r="H75" i="27"/>
  <c r="H104" i="27"/>
  <c r="I63" i="27"/>
  <c r="H138" i="27"/>
  <c r="I27" i="27"/>
  <c r="I75" i="27"/>
  <c r="I138" i="27"/>
  <c r="H67" i="27"/>
  <c r="I67" i="27"/>
  <c r="H44" i="27"/>
  <c r="I161" i="27" l="1"/>
  <c r="D14" i="24" s="1"/>
  <c r="H161" i="27"/>
  <c r="C14" i="24" s="1"/>
  <c r="H20" i="13"/>
  <c r="H24" i="21"/>
  <c r="I24" i="21"/>
  <c r="H25" i="21"/>
  <c r="I25" i="21"/>
  <c r="H23" i="21"/>
  <c r="I23" i="21"/>
  <c r="H21" i="21"/>
  <c r="I21" i="21"/>
  <c r="H22" i="21"/>
  <c r="I22" i="21"/>
  <c r="H34" i="23"/>
  <c r="H32" i="23"/>
  <c r="H33" i="23" l="1"/>
  <c r="H31" i="23"/>
  <c r="H42" i="23"/>
  <c r="H35" i="23"/>
  <c r="H30" i="23"/>
  <c r="H39" i="23"/>
  <c r="H40" i="23"/>
  <c r="H41" i="23"/>
  <c r="H43" i="23"/>
  <c r="H30" i="21"/>
  <c r="H28" i="23" l="1"/>
  <c r="H38" i="23"/>
  <c r="H31" i="21"/>
  <c r="H29" i="21"/>
  <c r="A3" i="23"/>
  <c r="A3" i="22"/>
  <c r="H37" i="23" l="1"/>
  <c r="A4" i="24"/>
  <c r="A63" i="23" l="1"/>
  <c r="I50" i="23"/>
  <c r="H50" i="23"/>
  <c r="I48" i="23"/>
  <c r="H48" i="23"/>
  <c r="I47" i="23"/>
  <c r="H47" i="23"/>
  <c r="I46" i="23"/>
  <c r="I45" i="23" s="1"/>
  <c r="H46" i="23"/>
  <c r="H26" i="23"/>
  <c r="H25" i="23"/>
  <c r="H24" i="23"/>
  <c r="H23" i="23"/>
  <c r="H22" i="23"/>
  <c r="H21" i="23"/>
  <c r="H20" i="23"/>
  <c r="H19" i="23"/>
  <c r="H16" i="23"/>
  <c r="H15" i="23"/>
  <c r="H14" i="23"/>
  <c r="H13" i="23"/>
  <c r="H10" i="23"/>
  <c r="H9" i="23"/>
  <c r="I34" i="23"/>
  <c r="A1" i="23"/>
  <c r="A51" i="22"/>
  <c r="H28" i="22"/>
  <c r="H27" i="22"/>
  <c r="H26" i="22"/>
  <c r="H25" i="22"/>
  <c r="H24" i="22"/>
  <c r="H23" i="22"/>
  <c r="H22" i="22"/>
  <c r="H19" i="22"/>
  <c r="H18" i="22"/>
  <c r="H9" i="22"/>
  <c r="A1" i="22"/>
  <c r="H10" i="21"/>
  <c r="H11" i="21"/>
  <c r="I32" i="23" l="1"/>
  <c r="I35" i="23"/>
  <c r="I31" i="23"/>
  <c r="I33" i="23"/>
  <c r="I42" i="23"/>
  <c r="I30" i="23"/>
  <c r="I41" i="23"/>
  <c r="I39" i="23"/>
  <c r="I40" i="23"/>
  <c r="I38" i="23"/>
  <c r="I43" i="23"/>
  <c r="I26" i="23"/>
  <c r="I25" i="23"/>
  <c r="H45" i="23"/>
  <c r="I23" i="23"/>
  <c r="I19" i="23"/>
  <c r="I15" i="23"/>
  <c r="I14" i="23"/>
  <c r="I21" i="23"/>
  <c r="H8" i="23"/>
  <c r="I20" i="23"/>
  <c r="I16" i="23"/>
  <c r="I22" i="23"/>
  <c r="H12" i="23"/>
  <c r="I24" i="23"/>
  <c r="H18" i="23"/>
  <c r="I9" i="23"/>
  <c r="I10" i="23"/>
  <c r="I13" i="23"/>
  <c r="H8" i="22"/>
  <c r="H21" i="22"/>
  <c r="H17" i="22"/>
  <c r="I18" i="22"/>
  <c r="I23" i="22"/>
  <c r="I9" i="22"/>
  <c r="I8" i="22" s="1"/>
  <c r="H12" i="21"/>
  <c r="H13" i="21"/>
  <c r="H14" i="21"/>
  <c r="H15" i="21"/>
  <c r="H16" i="21"/>
  <c r="H17" i="21"/>
  <c r="A43" i="21"/>
  <c r="A3" i="21"/>
  <c r="H63" i="23" l="1"/>
  <c r="C13" i="24" s="1"/>
  <c r="I37" i="23"/>
  <c r="I18" i="23"/>
  <c r="H51" i="22"/>
  <c r="C12" i="24" s="1"/>
  <c r="I28" i="23"/>
  <c r="I8" i="23"/>
  <c r="I12" i="23"/>
  <c r="I22" i="22"/>
  <c r="I24" i="22"/>
  <c r="I27" i="22"/>
  <c r="I26" i="22"/>
  <c r="I28" i="22"/>
  <c r="I19" i="22"/>
  <c r="I17" i="22" s="1"/>
  <c r="I28" i="21"/>
  <c r="I27" i="21" s="1"/>
  <c r="H28" i="21"/>
  <c r="H27" i="21" s="1"/>
  <c r="I20" i="21"/>
  <c r="H20" i="21"/>
  <c r="H9" i="21"/>
  <c r="A1" i="21"/>
  <c r="I63" i="23" l="1"/>
  <c r="D13" i="24" s="1"/>
  <c r="I25" i="22"/>
  <c r="I21" i="22" s="1"/>
  <c r="H19" i="21"/>
  <c r="I19" i="21"/>
  <c r="H8" i="21"/>
  <c r="I51" i="22" l="1"/>
  <c r="I43" i="21"/>
  <c r="D11" i="24" s="1"/>
  <c r="H43" i="21"/>
  <c r="C11" i="24" s="1"/>
  <c r="D12" i="24" l="1"/>
  <c r="C15" i="24"/>
  <c r="D10" i="3" s="1"/>
  <c r="I13" i="18"/>
  <c r="I12" i="18" s="1"/>
  <c r="H19" i="17"/>
  <c r="H17" i="17"/>
  <c r="H21" i="16"/>
  <c r="H19" i="16"/>
  <c r="H18" i="16"/>
  <c r="H17" i="16"/>
  <c r="H14" i="16"/>
  <c r="H12" i="16"/>
  <c r="H11" i="16"/>
  <c r="H8" i="16"/>
  <c r="H14" i="18"/>
  <c r="H12" i="18" s="1"/>
  <c r="D12" i="14"/>
  <c r="I229" i="12"/>
  <c r="H229" i="12"/>
  <c r="I227" i="12"/>
  <c r="H227" i="12"/>
  <c r="I225" i="12"/>
  <c r="H225" i="12"/>
  <c r="I223" i="12"/>
  <c r="H223" i="12"/>
  <c r="I187" i="12"/>
  <c r="H187" i="12"/>
  <c r="H92" i="9"/>
  <c r="H74" i="9"/>
  <c r="D13" i="3" l="1"/>
  <c r="D15" i="24"/>
  <c r="E10" i="3" s="1"/>
  <c r="H10" i="16"/>
  <c r="I17" i="15"/>
  <c r="I13" i="15"/>
  <c r="H9" i="17"/>
  <c r="I21" i="16"/>
  <c r="I18" i="16"/>
  <c r="I15" i="15"/>
  <c r="I20" i="16"/>
  <c r="I10" i="18"/>
  <c r="I19" i="16"/>
  <c r="I14" i="17"/>
  <c r="H14" i="17"/>
  <c r="H21" i="17"/>
  <c r="H16" i="18"/>
  <c r="H34" i="18" s="1"/>
  <c r="I16" i="15"/>
  <c r="I12" i="15"/>
  <c r="H30" i="15"/>
  <c r="I14" i="16"/>
  <c r="I17" i="16"/>
  <c r="I11" i="16"/>
  <c r="H25" i="15"/>
  <c r="I19" i="17"/>
  <c r="H11" i="17"/>
  <c r="I12" i="16"/>
  <c r="H20" i="16"/>
  <c r="H16" i="16" s="1"/>
  <c r="H10" i="17"/>
  <c r="I17" i="17"/>
  <c r="I21" i="17"/>
  <c r="H22" i="13"/>
  <c r="H23" i="13"/>
  <c r="H24" i="13"/>
  <c r="H25" i="13"/>
  <c r="H26" i="13"/>
  <c r="I10" i="13"/>
  <c r="E13" i="3" l="1"/>
  <c r="H45" i="15"/>
  <c r="H34" i="16"/>
  <c r="D11" i="14" s="1"/>
  <c r="I25" i="15"/>
  <c r="I18" i="18" s="1"/>
  <c r="H8" i="17"/>
  <c r="I16" i="16"/>
  <c r="I30" i="15"/>
  <c r="I20" i="18" s="1"/>
  <c r="I9" i="17"/>
  <c r="D13" i="14"/>
  <c r="I15" i="17"/>
  <c r="I13" i="17" s="1"/>
  <c r="H15" i="17"/>
  <c r="H13" i="17" s="1"/>
  <c r="I10" i="16"/>
  <c r="I10" i="17"/>
  <c r="I14" i="15"/>
  <c r="I11" i="17"/>
  <c r="B8" i="3"/>
  <c r="B9" i="3"/>
  <c r="A3" i="12"/>
  <c r="I47" i="13"/>
  <c r="H47" i="13"/>
  <c r="I46" i="13"/>
  <c r="H46" i="13"/>
  <c r="H92" i="13"/>
  <c r="I92" i="13"/>
  <c r="H87" i="13"/>
  <c r="I87" i="13"/>
  <c r="H33" i="13"/>
  <c r="I34" i="16" l="1"/>
  <c r="D10" i="14"/>
  <c r="I9" i="18"/>
  <c r="I8" i="18" s="1"/>
  <c r="I34" i="18" s="1"/>
  <c r="I11" i="15"/>
  <c r="I10" i="15" s="1"/>
  <c r="I45" i="15" s="1"/>
  <c r="I8" i="17"/>
  <c r="H94" i="9"/>
  <c r="H90" i="9"/>
  <c r="H88" i="9"/>
  <c r="H87" i="9"/>
  <c r="H86" i="9"/>
  <c r="H83" i="9"/>
  <c r="H81" i="9"/>
  <c r="H80" i="9"/>
  <c r="H79" i="9"/>
  <c r="H78" i="9"/>
  <c r="H77" i="9"/>
  <c r="E11" i="14" l="1"/>
  <c r="E13" i="14"/>
  <c r="D14" i="14"/>
  <c r="D9" i="3" s="1"/>
  <c r="D12" i="3" s="1"/>
  <c r="H76" i="9"/>
  <c r="I81" i="13"/>
  <c r="H81" i="13"/>
  <c r="E12" i="14" l="1"/>
  <c r="E10" i="14"/>
  <c r="H72" i="9"/>
  <c r="H71" i="9"/>
  <c r="H70" i="9"/>
  <c r="H67" i="9"/>
  <c r="H65" i="9"/>
  <c r="H63" i="9"/>
  <c r="H61" i="9"/>
  <c r="H59" i="9"/>
  <c r="H57" i="9"/>
  <c r="H55" i="9"/>
  <c r="H53" i="9"/>
  <c r="H52" i="9"/>
  <c r="H51" i="9"/>
  <c r="H61" i="13"/>
  <c r="H48" i="9"/>
  <c r="E14" i="14" l="1"/>
  <c r="E9" i="3" s="1"/>
  <c r="E12" i="3" s="1"/>
  <c r="H69" i="9"/>
  <c r="H50" i="9"/>
  <c r="H42" i="9"/>
  <c r="H43" i="9"/>
  <c r="H44" i="9"/>
  <c r="H45" i="9"/>
  <c r="H46" i="9"/>
  <c r="H41" i="9"/>
  <c r="H40" i="9"/>
  <c r="H39" i="9"/>
  <c r="H38" i="9"/>
  <c r="H37" i="9"/>
  <c r="H34" i="9"/>
  <c r="H29" i="9"/>
  <c r="H27" i="9"/>
  <c r="H36" i="9" l="1"/>
  <c r="H23" i="9"/>
  <c r="H24" i="9"/>
  <c r="I83" i="9" l="1"/>
  <c r="I87" i="9"/>
  <c r="I88" i="9"/>
  <c r="I55" i="9"/>
  <c r="I65" i="9"/>
  <c r="I71" i="9"/>
  <c r="I61" i="9"/>
  <c r="I63" i="9"/>
  <c r="I52" i="9"/>
  <c r="I67" i="9"/>
  <c r="I27" i="9"/>
  <c r="I51" i="9"/>
  <c r="I53" i="9"/>
  <c r="I59" i="9"/>
  <c r="I24" i="9"/>
  <c r="I48" i="9"/>
  <c r="I57" i="9"/>
  <c r="I34" i="9"/>
  <c r="I43" i="9"/>
  <c r="I46" i="9"/>
  <c r="I23" i="9"/>
  <c r="I42" i="9"/>
  <c r="I41" i="9"/>
  <c r="I72" i="9"/>
  <c r="I44" i="9"/>
  <c r="I40" i="9"/>
  <c r="I39" i="9"/>
  <c r="I38" i="9"/>
  <c r="I45" i="9"/>
  <c r="I70" i="9"/>
  <c r="I29" i="9"/>
  <c r="I74" i="10"/>
  <c r="I90" i="9"/>
  <c r="I94" i="9"/>
  <c r="I92" i="9"/>
  <c r="I81" i="9"/>
  <c r="I79" i="9"/>
  <c r="I78" i="9"/>
  <c r="I77" i="9"/>
  <c r="I86" i="9"/>
  <c r="I80" i="9"/>
  <c r="I37" i="9"/>
  <c r="I76" i="9" l="1"/>
  <c r="I69" i="9"/>
  <c r="I36" i="9"/>
  <c r="I50" i="9"/>
  <c r="I74" i="9"/>
  <c r="H48" i="10"/>
  <c r="H47" i="10"/>
  <c r="I47" i="10" l="1"/>
  <c r="H22" i="10" l="1"/>
  <c r="I48" i="10" l="1"/>
  <c r="H10" i="10"/>
  <c r="H11" i="10"/>
  <c r="H12" i="10"/>
  <c r="H13" i="10"/>
  <c r="H9" i="10"/>
  <c r="A1" i="2"/>
  <c r="A1" i="24" s="1"/>
  <c r="A1" i="14" s="1"/>
  <c r="H91" i="13"/>
  <c r="H90" i="13"/>
  <c r="I91" i="13"/>
  <c r="I90" i="13"/>
  <c r="I86" i="13"/>
  <c r="I85" i="13"/>
  <c r="I84" i="13"/>
  <c r="H86" i="13"/>
  <c r="H85" i="13"/>
  <c r="H84" i="13"/>
  <c r="H67" i="10"/>
  <c r="I34" i="10"/>
  <c r="H34" i="10"/>
  <c r="I33" i="10"/>
  <c r="H33" i="10"/>
  <c r="H89" i="13" l="1"/>
  <c r="H8" i="10"/>
  <c r="H83" i="13"/>
  <c r="I83" i="13"/>
  <c r="I89" i="13"/>
  <c r="H54" i="13"/>
  <c r="I54" i="13"/>
  <c r="H80" i="13"/>
  <c r="I80" i="13"/>
  <c r="H42" i="13"/>
  <c r="I42" i="13"/>
  <c r="H43" i="13"/>
  <c r="I43" i="13"/>
  <c r="H44" i="13"/>
  <c r="I44" i="13"/>
  <c r="H45" i="13"/>
  <c r="I45" i="13"/>
  <c r="I8" i="13"/>
  <c r="I28" i="9"/>
  <c r="H28" i="9"/>
  <c r="A1" i="9"/>
  <c r="H10" i="9"/>
  <c r="H9" i="9"/>
  <c r="I9" i="9"/>
  <c r="H71" i="10"/>
  <c r="H72" i="10"/>
  <c r="H70" i="10"/>
  <c r="I71" i="10"/>
  <c r="I72" i="10"/>
  <c r="I70" i="10"/>
  <c r="I67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53" i="10"/>
  <c r="I50" i="10"/>
  <c r="H50" i="10"/>
  <c r="I40" i="10"/>
  <c r="I41" i="10"/>
  <c r="I42" i="10"/>
  <c r="I43" i="10"/>
  <c r="I44" i="10"/>
  <c r="I45" i="10"/>
  <c r="I46" i="10"/>
  <c r="I39" i="10"/>
  <c r="H40" i="10"/>
  <c r="H41" i="10"/>
  <c r="H42" i="10"/>
  <c r="H43" i="10"/>
  <c r="H44" i="10"/>
  <c r="H45" i="10"/>
  <c r="H46" i="10"/>
  <c r="H39" i="10"/>
  <c r="H36" i="10"/>
  <c r="I36" i="10"/>
  <c r="I30" i="10"/>
  <c r="I31" i="10"/>
  <c r="I32" i="10"/>
  <c r="I29" i="10"/>
  <c r="H30" i="10"/>
  <c r="H31" i="10"/>
  <c r="H32" i="10"/>
  <c r="H29" i="10"/>
  <c r="I26" i="10"/>
  <c r="I25" i="10"/>
  <c r="H26" i="10"/>
  <c r="H25" i="10"/>
  <c r="H28" i="10" l="1"/>
  <c r="I28" i="10"/>
  <c r="H24" i="10"/>
  <c r="I69" i="10"/>
  <c r="H8" i="9"/>
  <c r="H52" i="10"/>
  <c r="H38" i="10"/>
  <c r="H69" i="10"/>
  <c r="I38" i="10"/>
  <c r="I24" i="10"/>
  <c r="H79" i="13"/>
  <c r="I79" i="13"/>
  <c r="I78" i="13"/>
  <c r="I77" i="13" s="1"/>
  <c r="H78" i="13"/>
  <c r="H65" i="13"/>
  <c r="I65" i="13"/>
  <c r="H67" i="13"/>
  <c r="I67" i="13"/>
  <c r="H69" i="13"/>
  <c r="I69" i="13"/>
  <c r="H71" i="13"/>
  <c r="I71" i="13"/>
  <c r="H73" i="13"/>
  <c r="I73" i="13"/>
  <c r="H75" i="13"/>
  <c r="I75" i="13"/>
  <c r="I63" i="13"/>
  <c r="H63" i="13"/>
  <c r="H21" i="10"/>
  <c r="H20" i="10"/>
  <c r="H51" i="13"/>
  <c r="I51" i="13"/>
  <c r="H52" i="13"/>
  <c r="I52" i="13"/>
  <c r="H53" i="13"/>
  <c r="I53" i="13"/>
  <c r="H55" i="13"/>
  <c r="I55" i="13"/>
  <c r="H56" i="13"/>
  <c r="I56" i="13"/>
  <c r="H57" i="13"/>
  <c r="I57" i="13"/>
  <c r="H58" i="13"/>
  <c r="I58" i="13"/>
  <c r="H59" i="13"/>
  <c r="I59" i="13"/>
  <c r="I50" i="13"/>
  <c r="H50" i="13"/>
  <c r="H36" i="13"/>
  <c r="H37" i="13"/>
  <c r="H38" i="13"/>
  <c r="H39" i="13"/>
  <c r="H40" i="13"/>
  <c r="I36" i="13"/>
  <c r="I37" i="13"/>
  <c r="I38" i="13"/>
  <c r="I39" i="13"/>
  <c r="I40" i="13"/>
  <c r="I178" i="12"/>
  <c r="I179" i="12"/>
  <c r="I180" i="12"/>
  <c r="I181" i="12"/>
  <c r="I182" i="12"/>
  <c r="I183" i="12"/>
  <c r="I184" i="12"/>
  <c r="I185" i="12"/>
  <c r="I177" i="12"/>
  <c r="H178" i="12"/>
  <c r="H179" i="12"/>
  <c r="H180" i="12"/>
  <c r="H181" i="12"/>
  <c r="H182" i="12"/>
  <c r="H183" i="12"/>
  <c r="H184" i="12"/>
  <c r="H185" i="12"/>
  <c r="H177" i="12"/>
  <c r="I172" i="12"/>
  <c r="H172" i="12"/>
  <c r="I163" i="12"/>
  <c r="H163" i="12"/>
  <c r="I160" i="12"/>
  <c r="H160" i="12"/>
  <c r="I153" i="12"/>
  <c r="H153" i="12"/>
  <c r="I140" i="12"/>
  <c r="H140" i="12"/>
  <c r="I138" i="12"/>
  <c r="I139" i="12"/>
  <c r="H138" i="12"/>
  <c r="H139" i="12"/>
  <c r="I100" i="12"/>
  <c r="I101" i="12"/>
  <c r="H100" i="12"/>
  <c r="H101" i="12"/>
  <c r="H31" i="13"/>
  <c r="I221" i="12"/>
  <c r="H221" i="12"/>
  <c r="I220" i="12"/>
  <c r="H220" i="12"/>
  <c r="I219" i="12"/>
  <c r="H219" i="12"/>
  <c r="I218" i="12"/>
  <c r="H218" i="12"/>
  <c r="I217" i="12"/>
  <c r="H217" i="12"/>
  <c r="I216" i="12"/>
  <c r="H216" i="12"/>
  <c r="I215" i="12"/>
  <c r="H215" i="12"/>
  <c r="I214" i="12"/>
  <c r="H214" i="12"/>
  <c r="I212" i="12"/>
  <c r="H212" i="12"/>
  <c r="I211" i="12"/>
  <c r="H211" i="12"/>
  <c r="I210" i="12"/>
  <c r="H210" i="12"/>
  <c r="H209" i="12" s="1"/>
  <c r="I208" i="12"/>
  <c r="H208" i="12"/>
  <c r="I207" i="12"/>
  <c r="I206" i="12"/>
  <c r="H206" i="12"/>
  <c r="I205" i="12"/>
  <c r="H205" i="12"/>
  <c r="I204" i="12"/>
  <c r="H204" i="12"/>
  <c r="H203" i="12" s="1"/>
  <c r="I202" i="12"/>
  <c r="H202" i="12"/>
  <c r="I201" i="12"/>
  <c r="H201" i="12"/>
  <c r="I200" i="12"/>
  <c r="H200" i="12"/>
  <c r="I199" i="12"/>
  <c r="H199" i="12"/>
  <c r="I198" i="12"/>
  <c r="H198" i="12"/>
  <c r="I197" i="12"/>
  <c r="H197" i="12"/>
  <c r="I196" i="12"/>
  <c r="H196" i="12"/>
  <c r="I192" i="12"/>
  <c r="H192" i="12"/>
  <c r="I191" i="12"/>
  <c r="H191" i="12"/>
  <c r="I190" i="12"/>
  <c r="H190" i="12"/>
  <c r="A242" i="12"/>
  <c r="H154" i="12"/>
  <c r="I133" i="12"/>
  <c r="H133" i="12"/>
  <c r="I132" i="12"/>
  <c r="H132" i="12"/>
  <c r="I131" i="12"/>
  <c r="H131" i="12"/>
  <c r="I130" i="12"/>
  <c r="H130" i="12"/>
  <c r="I129" i="12"/>
  <c r="H129" i="12"/>
  <c r="I128" i="12"/>
  <c r="H128" i="12"/>
  <c r="I127" i="12"/>
  <c r="H127" i="12"/>
  <c r="I126" i="12"/>
  <c r="H126" i="12"/>
  <c r="I125" i="12"/>
  <c r="H125" i="12"/>
  <c r="I124" i="12"/>
  <c r="H124" i="12"/>
  <c r="I123" i="12"/>
  <c r="H123" i="12"/>
  <c r="I122" i="12"/>
  <c r="H122" i="12"/>
  <c r="I99" i="12"/>
  <c r="H99" i="12"/>
  <c r="I98" i="12"/>
  <c r="H98" i="12"/>
  <c r="I97" i="12"/>
  <c r="H97" i="12"/>
  <c r="I96" i="12"/>
  <c r="H96" i="12"/>
  <c r="I95" i="12"/>
  <c r="H95" i="12"/>
  <c r="I119" i="12"/>
  <c r="H119" i="12"/>
  <c r="I118" i="12"/>
  <c r="H118" i="12"/>
  <c r="I117" i="12"/>
  <c r="H117" i="12"/>
  <c r="I116" i="12"/>
  <c r="H116" i="12"/>
  <c r="H213" i="12" l="1"/>
  <c r="H19" i="10"/>
  <c r="H189" i="12"/>
  <c r="I189" i="12"/>
  <c r="I19" i="10"/>
  <c r="H195" i="12"/>
  <c r="H77" i="13"/>
  <c r="H35" i="13"/>
  <c r="I35" i="13"/>
  <c r="I105" i="13" s="1"/>
  <c r="I49" i="13"/>
  <c r="H49" i="13"/>
  <c r="I213" i="12"/>
  <c r="I209" i="12"/>
  <c r="I195" i="12"/>
  <c r="H115" i="12"/>
  <c r="I115" i="12"/>
  <c r="H121" i="12"/>
  <c r="H94" i="12"/>
  <c r="I94" i="12"/>
  <c r="H152" i="12"/>
  <c r="H14" i="9"/>
  <c r="I14" i="9"/>
  <c r="H15" i="9"/>
  <c r="I15" i="9"/>
  <c r="H16" i="9"/>
  <c r="I16" i="9"/>
  <c r="I13" i="9"/>
  <c r="H13" i="9"/>
  <c r="H17" i="10"/>
  <c r="I17" i="10"/>
  <c r="H16" i="10"/>
  <c r="I16" i="10"/>
  <c r="I10" i="10"/>
  <c r="I11" i="10"/>
  <c r="I12" i="10"/>
  <c r="I13" i="10"/>
  <c r="I9" i="10"/>
  <c r="I15" i="10" l="1"/>
  <c r="H15" i="10"/>
  <c r="H87" i="10" s="1"/>
  <c r="I8" i="10"/>
  <c r="I194" i="12"/>
  <c r="H194" i="12"/>
  <c r="H12" i="9"/>
  <c r="I12" i="9"/>
  <c r="I58" i="10"/>
  <c r="I59" i="10"/>
  <c r="I53" i="10"/>
  <c r="I65" i="10"/>
  <c r="I57" i="10"/>
  <c r="I62" i="10"/>
  <c r="I61" i="10"/>
  <c r="I60" i="10"/>
  <c r="I63" i="10"/>
  <c r="I55" i="10"/>
  <c r="I64" i="10"/>
  <c r="I56" i="10"/>
  <c r="I54" i="10"/>
  <c r="E11" i="8"/>
  <c r="H8" i="13"/>
  <c r="H12" i="13"/>
  <c r="H13" i="13"/>
  <c r="H15" i="13"/>
  <c r="H16" i="13"/>
  <c r="H17" i="13"/>
  <c r="H18" i="13"/>
  <c r="H19" i="13"/>
  <c r="H21" i="13"/>
  <c r="H27" i="13"/>
  <c r="H28" i="13"/>
  <c r="H29" i="13"/>
  <c r="H30" i="13"/>
  <c r="H11" i="13"/>
  <c r="I52" i="10" l="1"/>
  <c r="I87" i="10" s="1"/>
  <c r="H10" i="13"/>
  <c r="H105" i="13" s="1"/>
  <c r="H164" i="12"/>
  <c r="I164" i="12"/>
  <c r="H165" i="12"/>
  <c r="I165" i="12"/>
  <c r="D11" i="8" l="1"/>
  <c r="H27" i="12"/>
  <c r="I27" i="12"/>
  <c r="H28" i="12"/>
  <c r="I28" i="12"/>
  <c r="H29" i="12"/>
  <c r="I29" i="12"/>
  <c r="H30" i="12"/>
  <c r="I30" i="12"/>
  <c r="H31" i="12"/>
  <c r="I31" i="12"/>
  <c r="H32" i="12"/>
  <c r="I32" i="12"/>
  <c r="H33" i="12"/>
  <c r="I33" i="12"/>
  <c r="H34" i="12"/>
  <c r="I34" i="12"/>
  <c r="H35" i="12"/>
  <c r="I35" i="12"/>
  <c r="H36" i="12"/>
  <c r="I36" i="12"/>
  <c r="H37" i="12"/>
  <c r="I37" i="12"/>
  <c r="H38" i="12"/>
  <c r="I38" i="12"/>
  <c r="H39" i="12"/>
  <c r="I39" i="12"/>
  <c r="H40" i="12"/>
  <c r="I40" i="12"/>
  <c r="H41" i="12"/>
  <c r="I41" i="12"/>
  <c r="H42" i="12"/>
  <c r="I42" i="12"/>
  <c r="H45" i="12"/>
  <c r="I45" i="12"/>
  <c r="H46" i="12"/>
  <c r="I46" i="12"/>
  <c r="H47" i="12"/>
  <c r="I47" i="12"/>
  <c r="H48" i="12"/>
  <c r="I48" i="12"/>
  <c r="H49" i="12"/>
  <c r="I49" i="12"/>
  <c r="H50" i="12"/>
  <c r="I50" i="12"/>
  <c r="H51" i="12"/>
  <c r="I51" i="12"/>
  <c r="H54" i="12"/>
  <c r="I54" i="12"/>
  <c r="H55" i="12"/>
  <c r="I55" i="12"/>
  <c r="H56" i="12"/>
  <c r="I56" i="12"/>
  <c r="H57" i="12"/>
  <c r="I57" i="12"/>
  <c r="H58" i="12"/>
  <c r="I58" i="12"/>
  <c r="H59" i="12"/>
  <c r="I59" i="12"/>
  <c r="H60" i="12"/>
  <c r="I60" i="12"/>
  <c r="H63" i="12"/>
  <c r="I63" i="12"/>
  <c r="H64" i="12"/>
  <c r="I64" i="12"/>
  <c r="H65" i="12"/>
  <c r="I65" i="12"/>
  <c r="H66" i="12"/>
  <c r="I66" i="12"/>
  <c r="H67" i="12"/>
  <c r="I67" i="12"/>
  <c r="H68" i="12"/>
  <c r="I68" i="12"/>
  <c r="H69" i="12"/>
  <c r="I69" i="12"/>
  <c r="H72" i="12"/>
  <c r="I72" i="12"/>
  <c r="H73" i="12"/>
  <c r="I73" i="12"/>
  <c r="H74" i="12"/>
  <c r="I74" i="12"/>
  <c r="H77" i="12"/>
  <c r="I77" i="12"/>
  <c r="H78" i="12"/>
  <c r="I78" i="12"/>
  <c r="H79" i="12"/>
  <c r="I79" i="12"/>
  <c r="H80" i="12"/>
  <c r="I80" i="12"/>
  <c r="H81" i="12"/>
  <c r="I81" i="12"/>
  <c r="H82" i="12"/>
  <c r="I82" i="12"/>
  <c r="H83" i="12"/>
  <c r="I83" i="12"/>
  <c r="H84" i="12"/>
  <c r="I84" i="12"/>
  <c r="H87" i="12"/>
  <c r="I87" i="12"/>
  <c r="H88" i="12"/>
  <c r="I88" i="12"/>
  <c r="H91" i="12"/>
  <c r="I91" i="12"/>
  <c r="H92" i="12"/>
  <c r="I92" i="12"/>
  <c r="H104" i="12"/>
  <c r="I104" i="12"/>
  <c r="H105" i="12"/>
  <c r="I105" i="12"/>
  <c r="H106" i="12"/>
  <c r="I106" i="12"/>
  <c r="H107" i="12"/>
  <c r="I107" i="12"/>
  <c r="H110" i="12"/>
  <c r="I110" i="12"/>
  <c r="H111" i="12"/>
  <c r="I111" i="12"/>
  <c r="H112" i="12"/>
  <c r="I112" i="12"/>
  <c r="H113" i="12"/>
  <c r="I113" i="12"/>
  <c r="H136" i="12"/>
  <c r="I136" i="12"/>
  <c r="H137" i="12"/>
  <c r="I137" i="12"/>
  <c r="H143" i="12"/>
  <c r="I143" i="12"/>
  <c r="H144" i="12"/>
  <c r="I144" i="12"/>
  <c r="H145" i="12"/>
  <c r="I145" i="12"/>
  <c r="H146" i="12"/>
  <c r="I146" i="12"/>
  <c r="H149" i="12"/>
  <c r="I149" i="12"/>
  <c r="H150" i="12"/>
  <c r="I150" i="12"/>
  <c r="I154" i="12"/>
  <c r="I152" i="12" s="1"/>
  <c r="H157" i="12"/>
  <c r="I157" i="12"/>
  <c r="H158" i="12"/>
  <c r="I158" i="12"/>
  <c r="H159" i="12"/>
  <c r="I159" i="12"/>
  <c r="H166" i="12"/>
  <c r="I166" i="12"/>
  <c r="H167" i="12"/>
  <c r="I167" i="12"/>
  <c r="H168" i="12"/>
  <c r="I168" i="12"/>
  <c r="I162" i="12" s="1"/>
  <c r="H169" i="12"/>
  <c r="H162" i="12" s="1"/>
  <c r="I169" i="12"/>
  <c r="H173" i="12"/>
  <c r="I173" i="12"/>
  <c r="H174" i="12"/>
  <c r="I174" i="12"/>
  <c r="H175" i="12"/>
  <c r="I175" i="12"/>
  <c r="H10" i="12"/>
  <c r="I10" i="12"/>
  <c r="H11" i="12"/>
  <c r="I11" i="12"/>
  <c r="H12" i="12"/>
  <c r="I12" i="12"/>
  <c r="H13" i="12"/>
  <c r="I13" i="12"/>
  <c r="H14" i="12"/>
  <c r="I14" i="12"/>
  <c r="H15" i="12"/>
  <c r="I15" i="12"/>
  <c r="H16" i="12"/>
  <c r="I16" i="12"/>
  <c r="H17" i="12"/>
  <c r="I17" i="12"/>
  <c r="H18" i="12"/>
  <c r="I18" i="12"/>
  <c r="H19" i="12"/>
  <c r="I19" i="12"/>
  <c r="H20" i="12"/>
  <c r="I20" i="12"/>
  <c r="H21" i="12"/>
  <c r="I21" i="12"/>
  <c r="H22" i="12"/>
  <c r="I22" i="12"/>
  <c r="H23" i="12"/>
  <c r="I23" i="12"/>
  <c r="H24" i="12"/>
  <c r="I24" i="12"/>
  <c r="I9" i="12"/>
  <c r="H9" i="12"/>
  <c r="I156" i="12" l="1"/>
  <c r="H156" i="12"/>
  <c r="H53" i="12"/>
  <c r="H62" i="12"/>
  <c r="H8" i="12"/>
  <c r="H44" i="12"/>
  <c r="H26" i="12"/>
  <c r="I171" i="12"/>
  <c r="H171" i="12"/>
  <c r="H148" i="12"/>
  <c r="H142" i="12"/>
  <c r="I135" i="12"/>
  <c r="H135" i="12"/>
  <c r="H103" i="12"/>
  <c r="H76" i="12"/>
  <c r="I90" i="12"/>
  <c r="I62" i="12"/>
  <c r="H86" i="12"/>
  <c r="H90" i="12"/>
  <c r="I26" i="12"/>
  <c r="I103" i="12"/>
  <c r="I8" i="12"/>
  <c r="H109" i="12"/>
  <c r="H71" i="12"/>
  <c r="I109" i="12"/>
  <c r="I86" i="12"/>
  <c r="I76" i="12"/>
  <c r="I44" i="12"/>
  <c r="I121" i="12"/>
  <c r="I71" i="12"/>
  <c r="I148" i="12"/>
  <c r="I142" i="12"/>
  <c r="I53" i="12"/>
  <c r="H242" i="12" l="1"/>
  <c r="D14" i="8" s="1"/>
  <c r="I242" i="12"/>
  <c r="E14" i="8" s="1"/>
  <c r="I31" i="9"/>
  <c r="H31" i="9"/>
  <c r="I26" i="9" l="1"/>
  <c r="H26" i="9"/>
  <c r="A13" i="8"/>
  <c r="A12" i="8"/>
  <c r="I96" i="9" l="1"/>
  <c r="H96" i="9"/>
  <c r="I89" i="9"/>
  <c r="I85" i="9" s="1"/>
  <c r="H89" i="9"/>
  <c r="H85" i="9" s="1"/>
  <c r="I100" i="9"/>
  <c r="H100" i="9"/>
  <c r="I99" i="9"/>
  <c r="H99" i="9"/>
  <c r="H98" i="9" l="1"/>
  <c r="I98" i="9"/>
  <c r="I30" i="9"/>
  <c r="H30" i="9"/>
  <c r="A3" i="9"/>
  <c r="A3" i="13" l="1"/>
  <c r="A105" i="13" s="1"/>
  <c r="A1" i="13"/>
  <c r="A10" i="3" l="1"/>
  <c r="I107" i="9" l="1"/>
  <c r="H107" i="9"/>
  <c r="I105" i="9"/>
  <c r="H105" i="9"/>
  <c r="I104" i="9"/>
  <c r="H104" i="9"/>
  <c r="I103" i="9"/>
  <c r="H103" i="9"/>
  <c r="H102" i="9" l="1"/>
  <c r="I102" i="9"/>
  <c r="B10" i="3"/>
  <c r="A1" i="10" l="1"/>
  <c r="A11" i="8"/>
  <c r="A8" i="3"/>
  <c r="A3" i="3"/>
  <c r="A1" i="12"/>
  <c r="A3" i="10"/>
  <c r="A87" i="10" s="1"/>
  <c r="A4" i="8"/>
  <c r="I25" i="9"/>
  <c r="H25" i="9"/>
  <c r="I21" i="9"/>
  <c r="H21" i="9"/>
  <c r="I20" i="9"/>
  <c r="H20" i="9"/>
  <c r="I19" i="9"/>
  <c r="H19" i="9"/>
  <c r="H18" i="9" l="1"/>
  <c r="H120" i="9" s="1"/>
  <c r="I18" i="9"/>
  <c r="A1" i="8"/>
  <c r="D13" i="8" l="1"/>
  <c r="D12" i="8" l="1"/>
  <c r="D15" i="8" l="1"/>
  <c r="D8" i="3" l="1"/>
  <c r="E12" i="8"/>
  <c r="D11" i="3" l="1"/>
  <c r="D15" i="3" s="1"/>
  <c r="I10" i="9"/>
  <c r="I8" i="9" s="1"/>
  <c r="I120" i="9" s="1"/>
  <c r="E13" i="8" l="1"/>
  <c r="E15" i="8" l="1"/>
  <c r="E8" i="3" l="1"/>
  <c r="D20" i="3"/>
  <c r="D22" i="3"/>
  <c r="E11" i="3" l="1"/>
  <c r="E1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MAURICIO MORALES</author>
  </authors>
  <commentList>
    <comment ref="C61" authorId="0" shapeId="0" xr:uid="{66D819D2-9275-4327-A300-384C56DB3A5E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4.1.6 TOMO II SECCION C2</t>
        </r>
      </text>
    </comment>
    <comment ref="C63" authorId="0" shapeId="0" xr:uid="{D0983B39-7B5F-4429-8019-07CEFFBA5A1F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4.1 TOMO III SECCIÓN A2</t>
        </r>
      </text>
    </comment>
    <comment ref="C65" authorId="0" shapeId="0" xr:uid="{4AF39E34-0CA2-4B89-A61D-A931526829F4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A4</t>
        </r>
      </text>
    </comment>
    <comment ref="C67" authorId="0" shapeId="0" xr:uid="{E31E36F1-DBBD-42C1-A278-2D812B0C91D9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B</t>
        </r>
      </text>
    </comment>
    <comment ref="C69" authorId="0" shapeId="0" xr:uid="{C7AEB44F-35CD-41F2-9E24-B01A11971DDA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B</t>
        </r>
      </text>
    </comment>
    <comment ref="C71" authorId="0" shapeId="0" xr:uid="{6211AF12-335C-4165-8D5D-C134CF712015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C3</t>
        </r>
      </text>
    </comment>
    <comment ref="C73" authorId="0" shapeId="0" xr:uid="{CD87B0C4-C462-4129-8327-94983986629B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C3</t>
        </r>
      </text>
    </comment>
    <comment ref="C75" authorId="0" shapeId="0" xr:uid="{C946A59E-473A-4CDF-8D20-C988E5CD18C1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C4</t>
        </r>
      </text>
    </comment>
    <comment ref="C77" authorId="0" shapeId="0" xr:uid="{EF0BA709-34F8-4B8F-B317-898AE1D47299}">
      <text>
        <r>
          <rPr>
            <b/>
            <sz val="9"/>
            <color indexed="81"/>
            <rFont val="Tahoma"/>
            <family val="2"/>
          </rPr>
          <t xml:space="preserve">MAURICIO MORALES:
</t>
        </r>
        <r>
          <rPr>
            <sz val="9"/>
            <color indexed="81"/>
            <rFont val="Tahoma"/>
            <family val="2"/>
          </rPr>
          <t>TOMO II SECCIÓN C2</t>
        </r>
      </text>
    </comment>
  </commentList>
</comments>
</file>

<file path=xl/sharedStrings.xml><?xml version="1.0" encoding="utf-8"?>
<sst xmlns="http://schemas.openxmlformats.org/spreadsheetml/2006/main" count="2081" uniqueCount="829">
  <si>
    <t xml:space="preserve"> GOBIERNO DE MENDOZA </t>
  </si>
  <si>
    <t>ÍNDICE</t>
  </si>
  <si>
    <t>N° de Formulario</t>
  </si>
  <si>
    <t>Formulario 
(según nomenclador Excel)</t>
  </si>
  <si>
    <t>Contenido del Formulario</t>
  </si>
  <si>
    <t>Formulario 1</t>
  </si>
  <si>
    <t>PLANILLA RESUMEN</t>
  </si>
  <si>
    <t xml:space="preserve">PLANILLA GENERAL PRESUPUESTO </t>
  </si>
  <si>
    <t>Formulario 2</t>
  </si>
  <si>
    <t>C-1</t>
  </si>
  <si>
    <t>Formulario 3</t>
  </si>
  <si>
    <t>C-1.1</t>
  </si>
  <si>
    <t>Formulario 4</t>
  </si>
  <si>
    <t>C-1.2</t>
  </si>
  <si>
    <t>Formulario 5</t>
  </si>
  <si>
    <t>C-1.3</t>
  </si>
  <si>
    <t>Formulario 10</t>
  </si>
  <si>
    <t>C-3</t>
  </si>
  <si>
    <t>Formulario 11</t>
  </si>
  <si>
    <t>OBRAS  /  DESCRIPCIÓN</t>
  </si>
  <si>
    <t>MONTOS</t>
  </si>
  <si>
    <t>Dólares</t>
  </si>
  <si>
    <t>Pesos</t>
  </si>
  <si>
    <t>Fecha</t>
  </si>
  <si>
    <t>Tipo de Cambio</t>
  </si>
  <si>
    <t>RESUMEN</t>
  </si>
  <si>
    <t>Precios Ofertados</t>
  </si>
  <si>
    <t>Total OFERTA BÁSICA</t>
  </si>
  <si>
    <t>ÍTEM</t>
  </si>
  <si>
    <t>SUB ÍTEM</t>
  </si>
  <si>
    <t>UNIDAD</t>
  </si>
  <si>
    <t>CANTIDAD</t>
  </si>
  <si>
    <t>PRECIO UNITARIO</t>
  </si>
  <si>
    <t>PRECIO TOTAL</t>
  </si>
  <si>
    <t>DESCRIPCIÓN</t>
  </si>
  <si>
    <t>1.1</t>
  </si>
  <si>
    <t>Global</t>
  </si>
  <si>
    <t>Suministro de Equipos de 220 kV y 132 kV</t>
  </si>
  <si>
    <t>2.1</t>
  </si>
  <si>
    <t>Interruptor-Convencional (CB) tripolar 220 kV, 3150 A, 15 GVA, Recierre RUT</t>
  </si>
  <si>
    <t>Unidad</t>
  </si>
  <si>
    <t>2.2</t>
  </si>
  <si>
    <t>Descargador de Sobretensión 220 kV</t>
  </si>
  <si>
    <t>2.3</t>
  </si>
  <si>
    <t>2.4</t>
  </si>
  <si>
    <t>2.5</t>
  </si>
  <si>
    <t>2.6</t>
  </si>
  <si>
    <t>Transformadores de Tensión 220 kV</t>
  </si>
  <si>
    <t>2.7</t>
  </si>
  <si>
    <t>Cajas de Conjunción para Transformadores de tensión 220 kV</t>
  </si>
  <si>
    <t>2.8</t>
  </si>
  <si>
    <t>2.9</t>
  </si>
  <si>
    <t>Cajas de Conjunción para Transformadores de corriente 220 kV</t>
  </si>
  <si>
    <t>2.10</t>
  </si>
  <si>
    <t>Aisladores soporte 220 kV</t>
  </si>
  <si>
    <t>2.11</t>
  </si>
  <si>
    <t>2.12</t>
  </si>
  <si>
    <t>2.13</t>
  </si>
  <si>
    <t>Cjto.</t>
  </si>
  <si>
    <t>2.14</t>
  </si>
  <si>
    <t>2.15</t>
  </si>
  <si>
    <t>Transformadores de tensión 132 kV</t>
  </si>
  <si>
    <t>2.16</t>
  </si>
  <si>
    <t>Cajas de Conjunción para Transformadores de corriente 132 kV</t>
  </si>
  <si>
    <t>2.17</t>
  </si>
  <si>
    <t>Cajas de Conjunción para Transformadores de tensión 132 kV</t>
  </si>
  <si>
    <t>2.18</t>
  </si>
  <si>
    <t>Descargador de Sobretensión 132 kV</t>
  </si>
  <si>
    <t>2.19</t>
  </si>
  <si>
    <t>Suministro de Sistemas de Protecciones Eléctricas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</si>
  <si>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</si>
  <si>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</si>
  <si>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</si>
  <si>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</si>
  <si>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</si>
  <si>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</si>
  <si>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</si>
  <si>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</si>
  <si>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</si>
  <si>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Un Tablero de Protección Diferencial de Barras 220 kV</t>
  </si>
  <si>
    <t>4.10</t>
  </si>
  <si>
    <t>4.11</t>
  </si>
  <si>
    <t>Un Sistema de Medición Sincrofasorial (PMU)</t>
  </si>
  <si>
    <t>Equipos de Control y Protecciones de Celdas 13,2 kV</t>
  </si>
  <si>
    <t>Equipos de Control y Protecciones de Servicios Auxiliares Generales de CA y CC</t>
  </si>
  <si>
    <t>Suministro de Tableros y Equipos de Servicios Auxiliares</t>
  </si>
  <si>
    <t>5.1</t>
  </si>
  <si>
    <t>Tablero General de Servicios Auxiliares de Corriente Alterna 380/220 V (TGSACA)</t>
  </si>
  <si>
    <t>5.2</t>
  </si>
  <si>
    <t>Tablero General de Servicios Auxiliares de Corriente Continua 220 V (TGSACC)</t>
  </si>
  <si>
    <t>5.3</t>
  </si>
  <si>
    <t>Tablero General de Servicios Auxiliares de Corriente Continua 48 V (TGSACOM)</t>
  </si>
  <si>
    <t>5.4</t>
  </si>
  <si>
    <t>Transformador de Servicios Auxiliares</t>
  </si>
  <si>
    <t>5.5</t>
  </si>
  <si>
    <t>Reactor de neutro 19000 KVA</t>
  </si>
  <si>
    <t>5.6</t>
  </si>
  <si>
    <t>Grupo Electrógeno de emergencia</t>
  </si>
  <si>
    <t>5.7</t>
  </si>
  <si>
    <t>Baterías de 220 Vcc</t>
  </si>
  <si>
    <t>5.8</t>
  </si>
  <si>
    <t>Cargadores duales de baterías de 220 Vcc</t>
  </si>
  <si>
    <t>5.9</t>
  </si>
  <si>
    <t>Batería de 48 Vcc</t>
  </si>
  <si>
    <t>5.10</t>
  </si>
  <si>
    <t>Cargador doble de baterías de 48 Vcc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</si>
  <si>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</si>
  <si>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</si>
  <si>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</si>
  <si>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</si>
  <si>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</si>
  <si>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</si>
  <si>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</si>
  <si>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</si>
  <si>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</si>
  <si>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</si>
  <si>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Suministro del Sistema de Medición, Adquisición de Datos, Supervisión, Control Local y Telecontrol</t>
  </si>
  <si>
    <t>Suministro de Equipos de Media Tensión 13,2 kV</t>
  </si>
  <si>
    <t>16.1</t>
  </si>
  <si>
    <t>Celda Media Tensión Tipo: Salida a Transformador de Servicios Auxiliares</t>
  </si>
  <si>
    <t>16.2</t>
  </si>
  <si>
    <t xml:space="preserve">Celda Media Tensión Tipo: Acometida de Autotransformador de Potencia y Medición </t>
  </si>
  <si>
    <t>16.3</t>
  </si>
  <si>
    <t>Celda de Media Tensión para reactor de neutro</t>
  </si>
  <si>
    <t>16.4</t>
  </si>
  <si>
    <t>17.1</t>
  </si>
  <si>
    <t>17.2</t>
  </si>
  <si>
    <t>18.1</t>
  </si>
  <si>
    <t>19.1</t>
  </si>
  <si>
    <t>19.2</t>
  </si>
  <si>
    <t>19.3</t>
  </si>
  <si>
    <t xml:space="preserve">Adaptación/adecuación Tableros de protección y control </t>
  </si>
  <si>
    <t>20.1</t>
  </si>
  <si>
    <t>20.2</t>
  </si>
  <si>
    <t>TPC ET Cruz de Piedra</t>
  </si>
  <si>
    <t>20.3</t>
  </si>
  <si>
    <t>20.4</t>
  </si>
  <si>
    <t xml:space="preserve"> SUB TOTAL</t>
  </si>
  <si>
    <t>Estudios de Suelo, Limpieza y Replanteo General</t>
  </si>
  <si>
    <t>1.2</t>
  </si>
  <si>
    <t>Cartel de Obra</t>
  </si>
  <si>
    <t>1.3</t>
  </si>
  <si>
    <t>Desmalezamiento y limpieza del terreno</t>
  </si>
  <si>
    <t>1.4</t>
  </si>
  <si>
    <t>Replanteo y nivelación</t>
  </si>
  <si>
    <t>1.5</t>
  </si>
  <si>
    <t>Construcción Zanja de Guardia</t>
  </si>
  <si>
    <t>Construcción de Cerco Perimetral y Portones de Ingreso</t>
  </si>
  <si>
    <t>Cerco (incluido excavaciones, fundación de postes y puntales, murete inferior, postes, alambres, accesorios, tejido y puesta a tierra)</t>
  </si>
  <si>
    <t>Provisión, colocación y puesta a tierra de portones para acceso</t>
  </si>
  <si>
    <t>Construcción de Acceso y Caminos Interiores</t>
  </si>
  <si>
    <t>3.1</t>
  </si>
  <si>
    <t>Apertura de caja, Sub base y base</t>
  </si>
  <si>
    <t>3.2</t>
  </si>
  <si>
    <t>Pavimentos de hormigón y Alcantarillas</t>
  </si>
  <si>
    <t>Canales, Cámaras y Cañeros</t>
  </si>
  <si>
    <t>Excavaciones y Construcción de Fundaciones</t>
  </si>
  <si>
    <t>Bases soportes de equipos de playa</t>
  </si>
  <si>
    <t>Bases de pórticos de barras y de antenas</t>
  </si>
  <si>
    <t>Bases de columnas de iluminación vial</t>
  </si>
  <si>
    <t>Base de autotransformador de potencia</t>
  </si>
  <si>
    <t>Construcción de Cisterna y Separador  de Aceite</t>
  </si>
  <si>
    <t>Pórticos y Estructuras Soporte de Equipos de Playa</t>
  </si>
  <si>
    <t xml:space="preserve">Provision de pórticos tipo 1 de 220 kV (H=21 m) </t>
  </si>
  <si>
    <t xml:space="preserve">Montaje de pórticos tipo 1  de 220 kV (H=21 m) </t>
  </si>
  <si>
    <t>Provision de pórticos de barras de  220 kV (H=13,5 m)</t>
  </si>
  <si>
    <t>Montaje de pórticos de barras de  220 kV (H=13,5 m)</t>
  </si>
  <si>
    <t>Provision de pórtico s/Autotransformador 220/138/13,2 kV (H=16,5 m)</t>
  </si>
  <si>
    <t>Montaje de pórtico s/Autotransformador 220/138/13,2 kV (H=16,5 m)</t>
  </si>
  <si>
    <t>Provisión de soportes de equipos</t>
  </si>
  <si>
    <t>Montaje de soportes de equipos</t>
  </si>
  <si>
    <t>Construcción del Sistema de Desagües Pluviales</t>
  </si>
  <si>
    <t>9.1</t>
  </si>
  <si>
    <t>Excavaciones</t>
  </si>
  <si>
    <t>9.2</t>
  </si>
  <si>
    <t>Fundaciones</t>
  </si>
  <si>
    <t>9.3</t>
  </si>
  <si>
    <t>Estructuras de Hormigón Armado</t>
  </si>
  <si>
    <t>9.4</t>
  </si>
  <si>
    <t>Albañilería y Aislaciones</t>
  </si>
  <si>
    <t>9.5</t>
  </si>
  <si>
    <t>Revoques y Revestimientos</t>
  </si>
  <si>
    <t>9.6</t>
  </si>
  <si>
    <t>Contrapisos, pisos y zócalos</t>
  </si>
  <si>
    <t>9.7</t>
  </si>
  <si>
    <t>Cielorrasos</t>
  </si>
  <si>
    <t>9.8</t>
  </si>
  <si>
    <t>Pinturas</t>
  </si>
  <si>
    <t>9.9</t>
  </si>
  <si>
    <t>Instalaciones sanitarias</t>
  </si>
  <si>
    <t>9.10</t>
  </si>
  <si>
    <t>Instalación eléctrica</t>
  </si>
  <si>
    <t>9.11</t>
  </si>
  <si>
    <t>Carpinterías</t>
  </si>
  <si>
    <t>9.12</t>
  </si>
  <si>
    <t>Cubierta de Techos</t>
  </si>
  <si>
    <t>9.13</t>
  </si>
  <si>
    <t>Terminaciones</t>
  </si>
  <si>
    <t>Construcción de Cocheras semitechadas</t>
  </si>
  <si>
    <t>Trabajos Complementarios</t>
  </si>
  <si>
    <t>11.1</t>
  </si>
  <si>
    <t xml:space="preserve">Limpieza Final de Obra (incluye desmontajes de los obradores) </t>
  </si>
  <si>
    <t>11.2</t>
  </si>
  <si>
    <t>Piedra partida de recubrimiento de playa</t>
  </si>
  <si>
    <t>11.3</t>
  </si>
  <si>
    <t>Tratamiento con herbicidas</t>
  </si>
  <si>
    <t>Ingenierías</t>
  </si>
  <si>
    <t>Proyecto Ejecutivo e Ingeniería de Detalle de las Obras Civiles, de Montaje Electromecánico, y de Control, Protección y Conexionado según Sección A.1 del Tomo II</t>
  </si>
  <si>
    <t>Documentación Conforme a Obra</t>
  </si>
  <si>
    <t>Malla de Puesta a Tierra</t>
  </si>
  <si>
    <t>Ejecución de las Conexiones a la Malla de Puesta a Tierra</t>
  </si>
  <si>
    <t>Montaje de Equipos de 220 kV y 132 kV</t>
  </si>
  <si>
    <t>3.3</t>
  </si>
  <si>
    <t>3.4</t>
  </si>
  <si>
    <t>3.5</t>
  </si>
  <si>
    <t>3.6</t>
  </si>
  <si>
    <t>Transformadores de tensión 220 kV y sus Cajas de Conjunción</t>
  </si>
  <si>
    <t>3.7</t>
  </si>
  <si>
    <t>Transformadores de corriente 220 kV y sus Cajas de Conjunción</t>
  </si>
  <si>
    <t>3.8</t>
  </si>
  <si>
    <t>3.9</t>
  </si>
  <si>
    <t>3.10</t>
  </si>
  <si>
    <t>3.11</t>
  </si>
  <si>
    <t>3.12</t>
  </si>
  <si>
    <t>Transformadores de corriente de 132 kV y su caja de Conjuncioón</t>
  </si>
  <si>
    <t>3.13</t>
  </si>
  <si>
    <t>Transformadores de tensión 132 kV y su caja de Conjunción</t>
  </si>
  <si>
    <t>Montaje de Tableros de Sistemas de Protecciones Eléctricas</t>
  </si>
  <si>
    <t>Montaje de Tableros y Equipos de Servicios Auxiliares</t>
  </si>
  <si>
    <t>Montaje de Tableros de Comando, Medición, Relés auxiliares, Sincronización, Interfase de Telecontrol, Repartidores ce Cables, de SSAA de Playa (MK) RAT y Marcha en paralelo de Autotransformador, etc.</t>
  </si>
  <si>
    <t>Montaje de Sistemas de Comunicaciones</t>
  </si>
  <si>
    <t>Montaje del Sistema de Medición, Adquisición de Datos, Supervisión, Control Local y Telecontrol</t>
  </si>
  <si>
    <t>Montaje del Sistema de Supervisión, Protección y Control del Autotransformador ATR 01</t>
  </si>
  <si>
    <t xml:space="preserve">Montaje del Sistema de Automatismo de Desconexión Automático de Demanda (DAD) y de Generación (DAG) </t>
  </si>
  <si>
    <t>Montaje de Equipos de Media Tensión 13,2 kV</t>
  </si>
  <si>
    <t>15.1</t>
  </si>
  <si>
    <t>15.2</t>
  </si>
  <si>
    <t>15.3</t>
  </si>
  <si>
    <t>Celda Media Tensión para reactor de neutro</t>
  </si>
  <si>
    <t>Suministro y Montaje de Materiales Electromecánicos y Eléctricos Varios</t>
  </si>
  <si>
    <t xml:space="preserve">Provisión y Montaje de Conductores desnudos de potencia para antenas, barras y conexiones,  Cables de guardia, Caños de cobre, Cadenas de aisladores, Morsetería, Conectores, Herrajes, Bulonería, elementos menores, etc. para la Playa de 220 kV </t>
  </si>
  <si>
    <t>18.2</t>
  </si>
  <si>
    <t>Provisión de Cables de potencia de Baja Tensión y Cables multifilares, incluyendo todo el material necesario como terminales preaislados, borneras, grapas de sujeción, prensacables, caños de HºGº, cajas, herrajes, bulonería, etc.</t>
  </si>
  <si>
    <t>Tendido y Conexionado de Cables de potencia de Baja Tensión y Cables multifilares.</t>
  </si>
  <si>
    <t>Provisión de Cables de Fibras Ópticas y sus accesorios</t>
  </si>
  <si>
    <t>Tendido y Conexionado de Cables de Fibras Ópticas</t>
  </si>
  <si>
    <t>Sistema de Iluminación Exterior</t>
  </si>
  <si>
    <t>Suministro y montaje del Sistema de Iluminación general de la Playa de maniobras</t>
  </si>
  <si>
    <t xml:space="preserve">Suministro y montaje del Sistema de Iluminación de Caminos y zona de Edificio </t>
  </si>
  <si>
    <t>Suministro y montaje del Sistema de Iluminación de Emergencia de la Playa de maniobras</t>
  </si>
  <si>
    <t>Suministro y montaje del Sistema de Balizas de señalamiento aéreo</t>
  </si>
  <si>
    <t>20.6</t>
  </si>
  <si>
    <t>Suministro y montaje del Tablero General de Iluminación (TGI)</t>
  </si>
  <si>
    <t>Suministro y Montaje de Cajas de Tomacorrientes exteriores</t>
  </si>
  <si>
    <t>Suministro y Montaje del Sistema de Detección y Extinción de Incendios</t>
  </si>
  <si>
    <t>Suministro y Montaje de Carteles indicadores</t>
  </si>
  <si>
    <t xml:space="preserve">Acometidas de las Líneas Aéreas de 220 kV a la Estación </t>
  </si>
  <si>
    <t>Ejecución de las Acometidas de las Líneas Aéreas de 220 kV a la Estación</t>
  </si>
  <si>
    <t>Ensayos para puesta en servicio</t>
  </si>
  <si>
    <t xml:space="preserve">Ensayos de Equipos </t>
  </si>
  <si>
    <t xml:space="preserve">Ensayos de Sistemas </t>
  </si>
  <si>
    <t xml:space="preserve">Pruebas Finales  </t>
  </si>
  <si>
    <t xml:space="preserve">Funcionamiento Continuo (Marcha industrial de 30 Días) </t>
  </si>
  <si>
    <t>Seccionador Tripolar 132 kV disposición Fila India</t>
  </si>
  <si>
    <t>Seccionador Tripolar 132 kV disposición Polos Paralelos con cuchilla P.A.T.</t>
  </si>
  <si>
    <t>1.6</t>
  </si>
  <si>
    <t>1.7</t>
  </si>
  <si>
    <t>1.8</t>
  </si>
  <si>
    <t>1.9</t>
  </si>
  <si>
    <t>1.10</t>
  </si>
  <si>
    <t>1.11</t>
  </si>
  <si>
    <t>1.12</t>
  </si>
  <si>
    <t>1.13</t>
  </si>
  <si>
    <t>6.1</t>
  </si>
  <si>
    <t>6.3</t>
  </si>
  <si>
    <t>UNIDAD*</t>
  </si>
  <si>
    <t>CANTIDAD*</t>
  </si>
  <si>
    <t>Polo completo de interruptor con estructura de soporte y mecanismo de accionamiento</t>
  </si>
  <si>
    <t>Armario de control tripolar completo</t>
  </si>
  <si>
    <t>Juego tripolar de contactos de potencia del interruptor</t>
  </si>
  <si>
    <t>Juego de contactos auxiliares de un polo</t>
  </si>
  <si>
    <t>Juego de juntas para un polo</t>
  </si>
  <si>
    <t>Juego de componentes desgastables de armarios de accionamiento para un polo y del armario de control tripolar</t>
  </si>
  <si>
    <t>Juego de componentes de control: MCB, Relés, Pulsadoras, Llave Local/Remoto, Lámparas</t>
  </si>
  <si>
    <t>Monitor de densidad de gas SF6</t>
  </si>
  <si>
    <t>Dispositivo de alivio de sobrepresión</t>
  </si>
  <si>
    <t>Equipo de carga de gas SF6 (dispositivos para el llenado)</t>
  </si>
  <si>
    <t>Detector de pérdidas de gas SF6</t>
  </si>
  <si>
    <t>Motores de accionamiento de cada tipo utilizado</t>
  </si>
  <si>
    <t>1.14</t>
  </si>
  <si>
    <t>Motor de carga de resorte</t>
  </si>
  <si>
    <t>1.15</t>
  </si>
  <si>
    <t>Carga de gas SF6 necesario para un interruptor tripolar completo</t>
  </si>
  <si>
    <t>Seccionadores Tripolares con Cuchillas de Puesta a Tierra de 220 kV</t>
  </si>
  <si>
    <t>Polo completo</t>
  </si>
  <si>
    <t>Juego de contactos de potencia tripolar</t>
  </si>
  <si>
    <t>Armario de conjunción completo, con sus componentes</t>
  </si>
  <si>
    <t>Caja de accionamiento completa (1 fase) con sus componentes</t>
  </si>
  <si>
    <t>Juego de componentes del armario de conjunción</t>
  </si>
  <si>
    <t>Juego de componentes de la caja de accionamiento de fase</t>
  </si>
  <si>
    <t>Motorreductor</t>
  </si>
  <si>
    <t xml:space="preserve">Seccionadores Unipolares de Puesta a Tierra de 220 kV </t>
  </si>
  <si>
    <t>Seccionadores Tripolares sin Cuchillas de Puesta a Tierra de 132 kV</t>
  </si>
  <si>
    <t>6.2</t>
  </si>
  <si>
    <t>Transformadores de Corriente de 220 kV y de 132 kV</t>
  </si>
  <si>
    <t>Transformador de Corriente de 220 kV ÍTEM 3.2</t>
  </si>
  <si>
    <t>Transformador de Corriente de 132 kV ÍTEM 3.4</t>
  </si>
  <si>
    <t>Transformador de Corriente de 132 kV ÍTEM 3.5</t>
  </si>
  <si>
    <t>Transformador de Tensión de 220 kV ÍTEM 3.6</t>
  </si>
  <si>
    <t>Fusibles propios para ítem anterior (1 fase)</t>
  </si>
  <si>
    <t>Transformador de Tensión de 132 kV ÍTEM 3.8</t>
  </si>
  <si>
    <t>Transformador de Tensión de 132 kV ÍTEM 3.9</t>
  </si>
  <si>
    <t>Transformador de Tensión de 132 kV ÍTEM 3.10</t>
  </si>
  <si>
    <t>Descargadores de Sobretensiones de 220 kV</t>
  </si>
  <si>
    <t>Descargador para 220 kV según especificación técnica</t>
  </si>
  <si>
    <t>Contador registrador de descargas</t>
  </si>
  <si>
    <t>Descargadores de Sobretensiones de 132 kV</t>
  </si>
  <si>
    <t>10.1</t>
  </si>
  <si>
    <t>Descargador para 132 kV según especificación técnica</t>
  </si>
  <si>
    <t>10.2</t>
  </si>
  <si>
    <t>Baterias</t>
  </si>
  <si>
    <t>13.1</t>
  </si>
  <si>
    <t>Vaso Completo Batería 220 Vcc</t>
  </si>
  <si>
    <t>13.2</t>
  </si>
  <si>
    <t>Juego Fusible Batería 220 Vcc</t>
  </si>
  <si>
    <t>juego</t>
  </si>
  <si>
    <t>13.3</t>
  </si>
  <si>
    <t>Vaso Completo Batería 48 Vcc</t>
  </si>
  <si>
    <t>13.4</t>
  </si>
  <si>
    <t>Juego Fusible Batería 48 Vcc</t>
  </si>
  <si>
    <t>Fuente Convertidora de 220 a 48 V</t>
  </si>
  <si>
    <t>Vaso Completo Batería 110 Vcc</t>
  </si>
  <si>
    <t>Juego Fusible Batería 110 Vcc</t>
  </si>
  <si>
    <t>Cargadores de 220 Vcc</t>
  </si>
  <si>
    <t>14.1</t>
  </si>
  <si>
    <t>Juego de Fusibles Completo</t>
  </si>
  <si>
    <t>14.2</t>
  </si>
  <si>
    <t>Juego Completo de Plaquetas Electrónicas (de corresponder)</t>
  </si>
  <si>
    <t>14.3</t>
  </si>
  <si>
    <t>Contactor de cc de cada tipo</t>
  </si>
  <si>
    <t>14.4</t>
  </si>
  <si>
    <t>Relé de cada tipo con su Base</t>
  </si>
  <si>
    <t>Cargadores de 48 Vcc</t>
  </si>
  <si>
    <t>15.4</t>
  </si>
  <si>
    <t>Cargadores de 110 Vcc</t>
  </si>
  <si>
    <t>Juego de Fusibles/Termomagnéticas (según corresponda) Completo</t>
  </si>
  <si>
    <t>Juego de contactos fijos y móviles</t>
  </si>
  <si>
    <t>Juego contactos auxiliares</t>
  </si>
  <si>
    <t xml:space="preserve">Bobina de apertura </t>
  </si>
  <si>
    <t xml:space="preserve">Bobina de cierre </t>
  </si>
  <si>
    <t>Motor carga resorte</t>
  </si>
  <si>
    <t>Protección de sobrecorriente</t>
  </si>
  <si>
    <t>Transformador de corriente  igual a los suministrados</t>
  </si>
  <si>
    <t>Relé trifásico de mínima tensión</t>
  </si>
  <si>
    <t>Voltímetro</t>
  </si>
  <si>
    <t>Amperímetro</t>
  </si>
  <si>
    <t>Medidor de energía</t>
  </si>
  <si>
    <t>Interruptor TM bipolar principal igual a los suministrados</t>
  </si>
  <si>
    <t>Interruptor bipolar 220 Vcc  igual a los suministrados</t>
  </si>
  <si>
    <t xml:space="preserve">Juego </t>
  </si>
  <si>
    <t>Voltímetro para corriente continua</t>
  </si>
  <si>
    <t>Amperímetro con shunt</t>
  </si>
  <si>
    <t>Relé de mínima tensión</t>
  </si>
  <si>
    <t>Amperímetro con shunt por separado</t>
  </si>
  <si>
    <t>Fusibles ACR mínimo dos de cada tipo y calibre</t>
  </si>
  <si>
    <t>Juego</t>
  </si>
  <si>
    <t>19.4</t>
  </si>
  <si>
    <t>Interruptor termomagnético principal</t>
  </si>
  <si>
    <t>24.1</t>
  </si>
  <si>
    <t>Aisladores de cada tipo para transformador, completos con sus empaquetaduras y accesorios necesarios.</t>
  </si>
  <si>
    <t>24.2</t>
  </si>
  <si>
    <t>Aparatos de control, señalización, alarma y medición local para cada tipo utilizado</t>
  </si>
  <si>
    <t>Tableros de Baja Tensión</t>
  </si>
  <si>
    <t>23.1</t>
  </si>
  <si>
    <t>Tablero REGULADOR AUTOMÁTICO de Tensión y Marcha en Paralelo de Autotransformadores (RAT).: 15% de los equipos y elementos instalados de cada tipo (excepto los elementos provistos con el transformador), mínimo 1 (uno).</t>
  </si>
  <si>
    <t>23.2</t>
  </si>
  <si>
    <t>Tableros de Servicios Auxiliares de B.T. Corriente Alterna y Continua (MKca ## y MKcc ##) para calles de playa 220 kV: 15% de los equipos y elementos instalados de cada tipo, mínimo 1 (uno).</t>
  </si>
  <si>
    <t>Sistema de Protecciones Electricas</t>
  </si>
  <si>
    <t>Un IED de protección de cada tipo utilizado.</t>
  </si>
  <si>
    <t>Dos Placas de entradas y salidas binarias de cada tipo utilizado.</t>
  </si>
  <si>
    <t>24.3</t>
  </si>
  <si>
    <t>Un Elemento de cada tipo utilizado (relés auxiliares, biestables, supervisores, protectores, termomagnéticas, llaves, selectoras etc.)</t>
  </si>
  <si>
    <t xml:space="preserve">10% de la cantidad total de cada tipo de bornera utilizada, siendo 5 unidades la cantidad mínima. </t>
  </si>
  <si>
    <t>Celdas de MT</t>
  </si>
  <si>
    <t>Un Transformador de tensión monofásico de cada tipo y tensión);</t>
  </si>
  <si>
    <t>Unidad de detección de arco interno. El suministro deberá incluir el Sensor de arco interno;</t>
  </si>
  <si>
    <t>Interruptor de MT completo de cada tipo y tensión;</t>
  </si>
  <si>
    <t>Motor de accionamiento de cada tipo y tensión;</t>
  </si>
  <si>
    <t xml:space="preserve">Transformador de corriente monofásico de cada tipo y tensión. </t>
  </si>
  <si>
    <t xml:space="preserve">Grupo Electrógeno de Emergencia. </t>
  </si>
  <si>
    <t>Juntas, empaquetaduras de cada tipo.</t>
  </si>
  <si>
    <t>Filtros de cada tipo.</t>
  </si>
  <si>
    <t>Correas de cada tipo.</t>
  </si>
  <si>
    <t>Bulbos de presión, temperatura y otros sensores primarios de cada tipo.</t>
  </si>
  <si>
    <t>Del Tablero de Mando</t>
  </si>
  <si>
    <t>Interruptor en aire, extraíble, corriente nominal a determinar.</t>
  </si>
  <si>
    <t xml:space="preserve">Unidad </t>
  </si>
  <si>
    <t>Juego tripolar de transformadores de corriente de doble núcleo, (uno para medición y otro para protección).</t>
  </si>
  <si>
    <t>Sistema de control automático.</t>
  </si>
  <si>
    <t xml:space="preserve">Juego tripolar temporizado de máxima corriente de característica de tiempo inverso. </t>
  </si>
  <si>
    <t>Sistema de Control, Protecciones y Automatismos.</t>
  </si>
  <si>
    <t xml:space="preserve"> Juego completo de repuestos para los Sistemas y Equipos de Medición, Adquisición de Datos, Supervisión, Control, Protecciones y Automatismos integrantes de la provisión </t>
  </si>
  <si>
    <t xml:space="preserve">Equipo completo de cada tipo y modelo diferente de los equipos integrantes del suministro.  </t>
  </si>
  <si>
    <t xml:space="preserve">Módulo completo de cada tipo diferente integrante de los equipos suministrados. </t>
  </si>
  <si>
    <t>Equipo Gateway completo, incluyendo software de la aplicación SCADA</t>
  </si>
  <si>
    <t>Switch completo de cada tipo diferente del suministro</t>
  </si>
  <si>
    <t>Router-firewall</t>
  </si>
  <si>
    <t>Equipo IED Controlador de Entradas/Salidas (CES) completo de cada tipo diferente del suministro</t>
  </si>
  <si>
    <t>Equipo Multimedidor completo de cada tipo diferente del suministro</t>
  </si>
  <si>
    <t>29.4</t>
  </si>
  <si>
    <t>29.4.1</t>
  </si>
  <si>
    <t>29.4.2</t>
  </si>
  <si>
    <t>Distribuidor de fibra óptica de 19” completo</t>
  </si>
  <si>
    <t>29.4.3</t>
  </si>
  <si>
    <t>Pigtails conectores LC MM 50/125 um</t>
  </si>
  <si>
    <t>29.4.4</t>
  </si>
  <si>
    <t>29.4.5</t>
  </si>
  <si>
    <t>29.4.6</t>
  </si>
  <si>
    <t>Llaves termomagnéticas similares a las utilizadas en los tableros UB</t>
  </si>
  <si>
    <t>29.4.7</t>
  </si>
  <si>
    <t>Material de identificación para cables y bornes</t>
  </si>
  <si>
    <t>29.4.8</t>
  </si>
  <si>
    <t>Sistema de Supervisión, protección y control del Autotransformador 220/138/13,8 KV - 150/150/55 MVA</t>
  </si>
  <si>
    <t>Sistema de Videovigilancia</t>
  </si>
  <si>
    <t>Interruptor Convencional (CB) tripolar 132 kV, 3150 A, 7 GVA, Recierre RUT</t>
  </si>
  <si>
    <t>Suministro de Tableros de Comando, Medición, Relés auxiliares, Sincronización, Interfase de Telecontrol, Repartidores de Cables, de SSAA de Playa (MK), RAT y Marcha en paralelo de Autotransformadores, etc.</t>
  </si>
  <si>
    <t>Suministro del Sistema de Automatismo de Desconexión Automático de Demanda (DAD) y de Generación (DAG)  ET Mendoza Norte - ET Las Heras</t>
  </si>
  <si>
    <t>Suministro del Sistema Telefónico para la E.T. Mendoza Norte</t>
  </si>
  <si>
    <t>Suministros para las Adecuaciones Sistema DAD/DAG E.T. C. de Piedra, E.T. El Quemado, E.T. San Juan y Centro Regional de Automatismos de Distrocuyo</t>
  </si>
  <si>
    <t xml:space="preserve">Suministros para la Readecuación de Centrales Telefónicas existentes pertenecientes a la Red de Telefonía de Distrocuyo </t>
  </si>
  <si>
    <t>Suministro del Sistema de Videovigilancia y Red LAN Administrativa de la nueva ET Mendoza Norte 220/132 kV</t>
  </si>
  <si>
    <t>TCOM ET Mendoza Norte</t>
  </si>
  <si>
    <t>TCOM ET Cruz de Piedra</t>
  </si>
  <si>
    <t>TCOM El Quemado</t>
  </si>
  <si>
    <t>TPC ET La Heras</t>
  </si>
  <si>
    <t>TPC ET El Quemado</t>
  </si>
  <si>
    <t>TCOM ET Las Heras</t>
  </si>
  <si>
    <t>Estudio de suelos (10 sondeos)</t>
  </si>
  <si>
    <t>Construcción de Canales, Cámaras y Cañeros en Playa de 220 y 132 kV</t>
  </si>
  <si>
    <t>Construcción de canales de 13,2 kV (C.A.S. 13,2 kV) 150 mts</t>
  </si>
  <si>
    <t>7.9</t>
  </si>
  <si>
    <t>7.10</t>
  </si>
  <si>
    <t xml:space="preserve">Provision de pórticos 132 kV (H=14 m) </t>
  </si>
  <si>
    <t xml:space="preserve">Montaje de pórticos 132 kV (H=14 m) </t>
  </si>
  <si>
    <t>Suministro de Materiales para la ejecución de la Malla de PAT enterrada</t>
  </si>
  <si>
    <t>Ejecución de la Malla de PAT enterrada</t>
  </si>
  <si>
    <t>Suministro de Materiales para la ejecución de las Conexiones a la Malla de PAT</t>
  </si>
  <si>
    <t>En E.T. Mza Norte enlace con E.T. El Quemado: Montaje de tableros de comunicaciones</t>
  </si>
  <si>
    <t>En E.T. Mza Norte enlace con E.T. Cruz de Piedra: Montaje tableros de comunicaciones</t>
  </si>
  <si>
    <t>En E.T. Mza Norte enlace con E.T. Las Heras: Montaje de tableros de comunicaciones</t>
  </si>
  <si>
    <t>Adecuaciones Sistema DAD/DAG E.T. Cruz de Piedra y Centro Regional de Automatismos de Distrocuyo</t>
  </si>
  <si>
    <t xml:space="preserve">Readecuación de Centrales Telefónicas existentes pertenecientes a la Red de Telefonía de Distrocuyo </t>
  </si>
  <si>
    <t>Montaje del Sistema de Videovigilancia y Red LAN Administrativa de la nueva 
ET Mendoza Norte 220/132 kV</t>
  </si>
  <si>
    <t>Cable Media Tensión Trafo/Celdas/SSAA/Reactor</t>
  </si>
  <si>
    <t>Montaje Autotransformador  220/138/13,8 kV - 150-150-55 MVA</t>
  </si>
  <si>
    <t>C-2</t>
  </si>
  <si>
    <t>C 1.4</t>
  </si>
  <si>
    <t xml:space="preserve">Suministro de Armario de telecomunicaciones TCOM </t>
  </si>
  <si>
    <t>Construcción Edificio de Comando y sala de Celdas</t>
  </si>
  <si>
    <t>Suministro  para las Acometidas de las Líneas Aéreas de 220 kV a la Estación</t>
  </si>
  <si>
    <t>Camino de Acceso 960 mts x 7,0 m de ancho</t>
  </si>
  <si>
    <t>Tableros de Protección y Control Salida LAT 132 kV a Las Heras (x2)</t>
  </si>
  <si>
    <t>Un Tablero de Protección Diferencial de Barras 132 kV</t>
  </si>
  <si>
    <t>4.12</t>
  </si>
  <si>
    <t>4.13</t>
  </si>
  <si>
    <t>Repuestos para Interruptor Convencional 220 kV (CB)</t>
  </si>
  <si>
    <t xml:space="preserve">Interruptor Convencional 132 kV (CB) </t>
  </si>
  <si>
    <t>Tablero General de Servicios Auxiliares TGSACA 3x380/220 Vca</t>
  </si>
  <si>
    <t xml:space="preserve">Tablero General de Servicios Auxiliares TGSACC 220 Vcc </t>
  </si>
  <si>
    <t>Tablero General de Servicios Auxiliares TGSACC 48 Vcc (Comunicaciones)</t>
  </si>
  <si>
    <t>Sistema de Control Distribuido, Protecciones y Telecontrol</t>
  </si>
  <si>
    <t>Formulario 6</t>
  </si>
  <si>
    <t>C-1.4</t>
  </si>
  <si>
    <t>Formulario 7</t>
  </si>
  <si>
    <t>C-2.1 Provisiones principales LAT DT ET Mendoza Norte - ET Las Heras</t>
  </si>
  <si>
    <t>C-1.1 Provisiones Principales ET Mendoza Norte 220/132 kV</t>
  </si>
  <si>
    <t>C-1.2 Obras Civiles ET Mendoza Norte 220/132 kV</t>
  </si>
  <si>
    <t>C-1.3 Provisiones Complementarias y Obras Electromecánicas ET Mendoza Norte 220/132 kV</t>
  </si>
  <si>
    <t>C-1.4 Repuestos ET Mendoza Norte 220/132 kV</t>
  </si>
  <si>
    <t>C-2.2 Obras Civiles LAT DT ET Mendoza Norte - ET Las Heras</t>
  </si>
  <si>
    <t>C-2.3 Montajes LAT DT ET Mendoza Norte - ET Las Heras</t>
  </si>
  <si>
    <t>C-2.4 Respuestos LAT DT ET Mendoza Norte - ET Las Heras</t>
  </si>
  <si>
    <t>C-3 Ampliación ET Las Heras</t>
  </si>
  <si>
    <t>C-3.1 Provisiones principales Ampliación ET Las Heras</t>
  </si>
  <si>
    <t>C-3.2 Obras Civiles Ampliación ET Las Heras</t>
  </si>
  <si>
    <t>C-3.3 Montajes Ampliación ET Las Heras</t>
  </si>
  <si>
    <t>C-3.4 Respuestos Ampliación ET Las Heras</t>
  </si>
  <si>
    <t>Formulario 8</t>
  </si>
  <si>
    <t>Formulario 9</t>
  </si>
  <si>
    <t>Formulario 12</t>
  </si>
  <si>
    <t>Formulario 13</t>
  </si>
  <si>
    <t>Formulario 14</t>
  </si>
  <si>
    <t>Formulario 15</t>
  </si>
  <si>
    <t>Formulario 16</t>
  </si>
  <si>
    <t>C-2.1</t>
  </si>
  <si>
    <t>C-2.2</t>
  </si>
  <si>
    <t>C-2.3</t>
  </si>
  <si>
    <t>C-2.4</t>
  </si>
  <si>
    <t>C-3.1</t>
  </si>
  <si>
    <t>C-3.2</t>
  </si>
  <si>
    <t>C-3.3</t>
  </si>
  <si>
    <t>C-3.4</t>
  </si>
  <si>
    <t>C-1 Construcción ET Mendoza Norte 220/132kV</t>
  </si>
  <si>
    <t>C-2 Construcción LAT 132 kV ET Mendoza Norte - ET Las Heras</t>
  </si>
  <si>
    <t>Montaje del Sistema Telefónico para la E.T. Mendoza Norte 220/132 kV</t>
  </si>
  <si>
    <t>14.5</t>
  </si>
  <si>
    <t>14.6</t>
  </si>
  <si>
    <t>Estudios Eléctricos-Estudios Eléctricos según Sección B del Tomo I</t>
  </si>
  <si>
    <t xml:space="preserve"> Provisiones Principales ET Mendoza Norte 220/132 kV</t>
  </si>
  <si>
    <t xml:space="preserve"> Obras Civiles ET Mendoza Norte 220/132 kV</t>
  </si>
  <si>
    <t xml:space="preserve"> Provisiones Complementarias y Obras Electromecánicas ET Mendoza Norte 220/132 kV</t>
  </si>
  <si>
    <t>Repuestos ET Mendoza Norte 220/132 kV</t>
  </si>
  <si>
    <t>Cable aislado subterráneo de 13,2 kV (C.A.S. 13,2 kV)-Tendido, ensayos y terminación</t>
  </si>
  <si>
    <t>Bobinas de accionamiento de cierre</t>
  </si>
  <si>
    <t>Bobinas de accionamiento de apertura</t>
  </si>
  <si>
    <t>1.16</t>
  </si>
  <si>
    <t>10.3</t>
  </si>
  <si>
    <t>10.4</t>
  </si>
  <si>
    <t>10.5</t>
  </si>
  <si>
    <t>10.6</t>
  </si>
  <si>
    <t>10.7</t>
  </si>
  <si>
    <t>11.4</t>
  </si>
  <si>
    <t>12.1</t>
  </si>
  <si>
    <t>12.2</t>
  </si>
  <si>
    <t>12.3</t>
  </si>
  <si>
    <t>12.4</t>
  </si>
  <si>
    <t>14.7</t>
  </si>
  <si>
    <t>14.8</t>
  </si>
  <si>
    <t>14.9</t>
  </si>
  <si>
    <t>14.10</t>
  </si>
  <si>
    <t>14.11</t>
  </si>
  <si>
    <t>14.12</t>
  </si>
  <si>
    <t>15.5</t>
  </si>
  <si>
    <t>20.5</t>
  </si>
  <si>
    <t>20.7</t>
  </si>
  <si>
    <t>21.1</t>
  </si>
  <si>
    <t>21.2</t>
  </si>
  <si>
    <t>21.3</t>
  </si>
  <si>
    <t>21.4</t>
  </si>
  <si>
    <t>21.5</t>
  </si>
  <si>
    <t>21.6</t>
  </si>
  <si>
    <t>21.7</t>
  </si>
  <si>
    <t>21.8</t>
  </si>
  <si>
    <t>21.9</t>
  </si>
  <si>
    <t>21.10</t>
  </si>
  <si>
    <t>21.11</t>
  </si>
  <si>
    <t>21.12</t>
  </si>
  <si>
    <t>21.13</t>
  </si>
  <si>
    <t>21.14</t>
  </si>
  <si>
    <t>Morsetería para Conexinado de Potencia de 220KV y 132 KV-De todos los morsetos y herrajes para cadenas de cada tipo se proveerá un 15% de la cantidad total. La cantidad mínima a proveer será de 1 unidad.</t>
  </si>
  <si>
    <t>23.3</t>
  </si>
  <si>
    <t xml:space="preserve"> Repuestos para el equipamiento en Sala de Control</t>
  </si>
  <si>
    <t xml:space="preserve">Repuestos para el equipamiento de Sala de Protecciones </t>
  </si>
  <si>
    <t>Repuestos para el equipamiento de Sala de Celdas M.T. 13,2 kV</t>
  </si>
  <si>
    <t>Otros Repuestos</t>
  </si>
  <si>
    <t>24.1.1</t>
  </si>
  <si>
    <t>24.1.2</t>
  </si>
  <si>
    <t>24.1.3</t>
  </si>
  <si>
    <t>24.1.4</t>
  </si>
  <si>
    <t>24.1.5</t>
  </si>
  <si>
    <t>24.1.6</t>
  </si>
  <si>
    <t>24.1.7</t>
  </si>
  <si>
    <t>24.2.1</t>
  </si>
  <si>
    <t>24.2.2</t>
  </si>
  <si>
    <t>24.2.3</t>
  </si>
  <si>
    <t>24.2.4</t>
  </si>
  <si>
    <t>24.2.5</t>
  </si>
  <si>
    <t>24.3.1</t>
  </si>
  <si>
    <t>24.3.2</t>
  </si>
  <si>
    <t>24.3.3</t>
  </si>
  <si>
    <t>Sistema y Equipos de Comunicaciones-Juego completo de repuestos para los sistemas de comunicaciones incluyendo como mínimo un módulo completo y dispositivos integrantes de los equipos suministrados.</t>
  </si>
  <si>
    <t>Sistema Telefónico-Juego completo de repuestos para la central telefónica que incluirá como mínimo un módulo de cada tipo diferente de los que integran dicha central.</t>
  </si>
  <si>
    <t>C 2.1</t>
  </si>
  <si>
    <t>C 2.2</t>
  </si>
  <si>
    <t>C 2.3</t>
  </si>
  <si>
    <t>C 2.4</t>
  </si>
  <si>
    <t>Total Precios Ofertados</t>
  </si>
  <si>
    <t>SUB ÍíTEM</t>
  </si>
  <si>
    <t>MONTO TOTAL</t>
  </si>
  <si>
    <r>
      <t>Estructuras H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>A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 xml:space="preserve"> de según Especificaciones Técnicas:</t>
    </r>
  </si>
  <si>
    <t>Estructura tipo SV doble terna "S"</t>
  </si>
  <si>
    <t>Estructura tipo SV doble terna "S+2"</t>
  </si>
  <si>
    <t>Estructura tipo SV doble terna "S+3"</t>
  </si>
  <si>
    <t>Retención Angular 0° - 7°</t>
  </si>
  <si>
    <t>Retención Angular 7° - 30°</t>
  </si>
  <si>
    <t>Retención Angular 30° - 60°</t>
  </si>
  <si>
    <t>Terminal</t>
  </si>
  <si>
    <t>km</t>
  </si>
  <si>
    <t>Cable de Guardia OPGW</t>
  </si>
  <si>
    <t xml:space="preserve">Graperías y accesorios completos para el Conductor, según Especificación Técnica, </t>
  </si>
  <si>
    <t>Conjuntos de suspensión simple “I” (SSI)</t>
  </si>
  <si>
    <t>Conjuntos de retención doble (RD), para ambos lados, con cadena de puente</t>
  </si>
  <si>
    <t>6.5</t>
  </si>
  <si>
    <t>Amortiguadores</t>
  </si>
  <si>
    <t xml:space="preserve">Materiales y Accesorios completos para Puestas a Tierra de Estructuras con Contrapesos </t>
  </si>
  <si>
    <t>Suspensión Autosoportada "S"</t>
  </si>
  <si>
    <t>Retenciones</t>
  </si>
  <si>
    <t>Gestión e indemnización por servidumbre</t>
  </si>
  <si>
    <t>Limpieza de traza, incluye los trabajos de apertura de picada, relevamiento topográfico, replanteo</t>
  </si>
  <si>
    <t>Relevamiento Topográfico</t>
  </si>
  <si>
    <t>Limpieza de traza, apertura de picada y desmonte de la franja de servidumbre</t>
  </si>
  <si>
    <t>Estudio de suelos</t>
  </si>
  <si>
    <t>Fundaciones para Estructuras, incluyendo las excavaciones, rellenos, provisión de materiales para el hormigón simple o armado s/corresponda, su elaboración y colocación de acuerdo al siguiente detalle:</t>
  </si>
  <si>
    <t>Directas para Estructura tipo SV doble terna "S"</t>
  </si>
  <si>
    <t>Piq</t>
  </si>
  <si>
    <t>Directas para Estructura tipo SV doble terna "S+1"</t>
  </si>
  <si>
    <t>Directas para Estructura tipo SV doble terna "S+3"</t>
  </si>
  <si>
    <t>Directas para retenciones 7º-30º</t>
  </si>
  <si>
    <t>Directas para retenciones 30º-60º o terminales</t>
  </si>
  <si>
    <t>Montaje de estructuras, incluyendo traslado a piquete y descarga, armado e izaje</t>
  </si>
  <si>
    <t>Suspensiones HºAº (S, S+1 y S+2)</t>
  </si>
  <si>
    <t>Retenciones (RR y RA "0°-7°)</t>
  </si>
  <si>
    <t>Retenciones (RA &gt; 7° y T)</t>
  </si>
  <si>
    <t>Instalación y medición de Puesta a Tierra completas, según Especificaciones Técnicas</t>
  </si>
  <si>
    <t>Suspensión "SV"</t>
  </si>
  <si>
    <t>Tendido completo del Cable de guardia OPGW, incluidos todos los accesorios</t>
  </si>
  <si>
    <t>Tendido completo de dos (2) Ternas de Conductores incluyendo cadenas de aisladores, accesorios, morsetos, flechado, etc.</t>
  </si>
  <si>
    <t>Sistema amortiguante: instalación y medición según Especificaciones Técnicas</t>
  </si>
  <si>
    <t>Terminaciones y Revisión Final</t>
  </si>
  <si>
    <t>Repuestos estructuras</t>
  </si>
  <si>
    <t>Conductor de fase e Hilo de guardia</t>
  </si>
  <si>
    <t>Conductor Al/Ac de 300/50 mm² de sección</t>
  </si>
  <si>
    <t>Aisladores tipo U 120 BS porcelana</t>
  </si>
  <si>
    <t>Graperías y accesorios completos para el Conductor</t>
  </si>
  <si>
    <t>Suministro de Equipos de 132 kV</t>
  </si>
  <si>
    <t>Módulo Híbrido de Interrupción y Seccionamiento Compacto aislado en Gas para 132 kV</t>
  </si>
  <si>
    <t>Transformadores de corriente de 132 kV</t>
  </si>
  <si>
    <t>Transformadores de tensión 132 kV c/SS.AA.</t>
  </si>
  <si>
    <t xml:space="preserve">Provisión de Terminales y accesorios incluyendo identificación p/C.A.S. 132 kV </t>
  </si>
  <si>
    <t>Provisión de accesorios p/C.A.S. 132 kV (cajas de conexión a tierra, etc.)</t>
  </si>
  <si>
    <t>Suministros Cable aislado subterráneo de 132 kV (C.A.S. 132 kV)</t>
  </si>
  <si>
    <t>Replanteo</t>
  </si>
  <si>
    <r>
      <t>Construcción Kioskos DISTROCUYO y EDEMSA (120 m</t>
    </r>
    <r>
      <rPr>
        <b/>
        <sz val="10"/>
        <rFont val="Aptos Mono"/>
        <family val="3"/>
      </rPr>
      <t>²</t>
    </r>
    <r>
      <rPr>
        <b/>
        <sz val="9.8000000000000007"/>
        <rFont val="Calibri"/>
        <family val="2"/>
      </rPr>
      <t xml:space="preserve"> y 36 m²)</t>
    </r>
  </si>
  <si>
    <t>5.11</t>
  </si>
  <si>
    <t>5.12</t>
  </si>
  <si>
    <t>Módulo Híbrido Compacto aislado en Gas para 132 kV</t>
  </si>
  <si>
    <t xml:space="preserve">Terminales y accesorios incluyendo identificación p/C.A.S. 132 kV </t>
  </si>
  <si>
    <t>Provisiones principales Ampliación ET Las Heras</t>
  </si>
  <si>
    <t>Obras Civiles Ampliación ET Las Heras</t>
  </si>
  <si>
    <t>Montajes Ampliación ET Las Heras</t>
  </si>
  <si>
    <t>Respuestos Ampliación ET Las Heras</t>
  </si>
  <si>
    <t>Alambrado rural parcela (3530 mts alambrado tipico 5 hilos + tranquera)</t>
  </si>
  <si>
    <t>Montaje cable subterráneo 132 kV</t>
  </si>
  <si>
    <t xml:space="preserve">Kits de empalme </t>
  </si>
  <si>
    <t>Empalmes</t>
  </si>
  <si>
    <t>Hormigón H20</t>
  </si>
  <si>
    <t>Caños PVC</t>
  </si>
  <si>
    <t>Excavación, retiro de material, relleno y compactación</t>
  </si>
  <si>
    <t>Tedido del cable (por metro x fase)</t>
  </si>
  <si>
    <r>
      <t>Cable desnudo Cu 150 mm</t>
    </r>
    <r>
      <rPr>
        <sz val="10"/>
        <color rgb="FF000000"/>
        <rFont val="Aptos Mono"/>
        <family val="3"/>
      </rPr>
      <t>²</t>
    </r>
  </si>
  <si>
    <t>Montaje de tableros de comunicaciones Kiosko DC</t>
  </si>
  <si>
    <t>Montaje de tableros SMEC Kiosko DC</t>
  </si>
  <si>
    <t>Montaje de tableros SOTR Kiosko DC</t>
  </si>
  <si>
    <t>Montaje de tableros SS.AA. Kiosko DC</t>
  </si>
  <si>
    <t>Montaje de tableros de protecciones Kiosko DC</t>
  </si>
  <si>
    <t>Montaje de tableros de protecciones Kiosko EDEMSA</t>
  </si>
  <si>
    <t>Tableros de Protección y Control Acometidad CAS Terna Nº1 y 2 DC</t>
  </si>
  <si>
    <t>Tableros de Protección nuevos campos 132 kV EDEMSA</t>
  </si>
  <si>
    <t>Tablero de Comunicaciones DC</t>
  </si>
  <si>
    <t>Tablero SS.AA. DC</t>
  </si>
  <si>
    <t>Tablero de SOTR DC</t>
  </si>
  <si>
    <t>Tablero de SMEC DC</t>
  </si>
  <si>
    <t>Repuestos Tableros</t>
  </si>
  <si>
    <r>
      <t>Cable subterráneo XLP 1000 mm</t>
    </r>
    <r>
      <rPr>
        <sz val="10"/>
        <color rgb="FF000000"/>
        <rFont val="Aptos Narrow"/>
        <family val="2"/>
      </rPr>
      <t>²</t>
    </r>
  </si>
  <si>
    <t>Transformadores de Corriente de 220 kV (5 núcleos)</t>
  </si>
  <si>
    <t>2.20</t>
  </si>
  <si>
    <t>Transformadores de Corriente de 220 kV (4 núcleos)</t>
  </si>
  <si>
    <t>Montaje de Equipos 132 kV</t>
  </si>
  <si>
    <t>EDEMSA</t>
  </si>
  <si>
    <t>Interruptor Convencional 132 kV (Distribución)</t>
  </si>
  <si>
    <t>Seccionadores Tripolares Fila India de 132 kV</t>
  </si>
  <si>
    <t>Transformadores de Corriente de 132 kV</t>
  </si>
  <si>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Transformadores de Tensión de 132 kV</t>
    </r>
  </si>
  <si>
    <t>3.2.1</t>
  </si>
  <si>
    <t>Transformador de Tensión de 132 kV (de cada tipo)</t>
  </si>
  <si>
    <t>3.2.2</t>
  </si>
  <si>
    <t>DISTROCUYO</t>
  </si>
  <si>
    <t xml:space="preserve">Módulo Híbrido Compacto 132 kV (MHC) – Acometida, del CAS 132 kV </t>
  </si>
  <si>
    <t>Repuestos para operación y mantenimiento rutinario</t>
  </si>
  <si>
    <t>Juego completo de juntas y sellos (O-rings) compatibles con SF₆</t>
  </si>
  <si>
    <t>Filtros desecantes / cartuchos de secado del compartimiento de gas</t>
  </si>
  <si>
    <t>Válvulas de llenado y purga de gas (con tapas y juntas)</t>
  </si>
  <si>
    <t>Manómetros de gas o indicadores de densidad (1 por tipo)</t>
  </si>
  <si>
    <t>Sensores de densidad/presión de gas (con contactos de alarma y bloqueo)</t>
  </si>
  <si>
    <t>Relés de densidad de gas (si no están integrados al sensor principal)</t>
  </si>
  <si>
    <t>Microswitches auxiliares para señalización de posición</t>
  </si>
  <si>
    <t>Lubricantes y grasas especiales recomendadas por el fabricante</t>
  </si>
  <si>
    <t>Repuestos críticos para operación</t>
  </si>
  <si>
    <t>Bobinas de apertura y cierre del interruptor</t>
  </si>
  <si>
    <t>Mecanismo de disparo (trip coil) completo o kit de reparación</t>
  </si>
  <si>
    <t>Motor del mecanismo de operación (si aplica)</t>
  </si>
  <si>
    <t>Placa electrónica / módulo de control local del MHC</t>
  </si>
  <si>
    <t>Fuente de alimentación auxiliar del módulo de control</t>
  </si>
  <si>
    <t>Finales de carrera / sensores de posición del mecanismo</t>
  </si>
  <si>
    <t>Indicadores mecánicos de posición (ON/OFF)</t>
  </si>
  <si>
    <t xml:space="preserve">Terminales y accesorios p/C.A.S. 132 kV </t>
  </si>
  <si>
    <t>5</t>
  </si>
  <si>
    <t>Fuente Convertidora de 220 a 48 Vcc</t>
  </si>
  <si>
    <t>Tablero General de Servicios Auxiliares TGSACA 3x380/220 Vca.</t>
  </si>
  <si>
    <t>Interruptor tetrapolar automático 3x380/N-1000 A</t>
  </si>
  <si>
    <t>Bobina de apertura 110 Vcc.</t>
  </si>
  <si>
    <t>Bobina de cierre 110 Vcc.</t>
  </si>
  <si>
    <t>Motor carga resorte 110 Vcc.</t>
  </si>
  <si>
    <t>Seccionador fusible bajo carga 630 A</t>
  </si>
  <si>
    <t>Seccionador fusible bajo carga 250 A</t>
  </si>
  <si>
    <t>Seccionador fusible bajo carga 125 A</t>
  </si>
  <si>
    <t>Fusibles ACR mínimo tres de cada tipo calibre</t>
  </si>
  <si>
    <t>Transformador de corriente 1000/5-5 A-10 VA</t>
  </si>
  <si>
    <t>Transformador de corriente 400/5-5A-10VA</t>
  </si>
  <si>
    <t>Convertidor de corriente alterna</t>
  </si>
  <si>
    <t>Convertidor de tensión alterna</t>
  </si>
  <si>
    <t>Convertidor de potencia activa</t>
  </si>
  <si>
    <t>Voltímetro 0-500 V para corriente alterna</t>
  </si>
  <si>
    <t>Amperímetro 0-1000 A p/ relación 1000/5 A</t>
  </si>
  <si>
    <t>Tablero General de Servicios Auxiliares TGSACA 110 Vcc.</t>
  </si>
  <si>
    <t>Interruptor TM bipolar principal 160 A</t>
  </si>
  <si>
    <t>Interruptor bipolar 110 Vcc  - 125 A</t>
  </si>
  <si>
    <t>Voltímetro 0-300 V para corriente continua</t>
  </si>
  <si>
    <t>Amperímetro 0-50 A con shunt</t>
  </si>
  <si>
    <t>Tablero General de Servicios Auxiliares SACC 48 Vcc (Comunicaciones).</t>
  </si>
  <si>
    <t>Voltímetro 0-75 V para corriente continua</t>
  </si>
  <si>
    <t>Amperímetro 0-50 A con shunt por separado</t>
  </si>
  <si>
    <t>Interruptor termomagnético, uno de cada tipo</t>
  </si>
  <si>
    <r>
      <t>J</t>
    </r>
    <r>
      <rPr>
        <sz val="10"/>
        <rFont val="Arial"/>
        <family val="2"/>
      </rPr>
      <t>uego tripolar de transformadores de tensión relación 220:110/1,73 V, con sendos fusibles de protección primaria y un mini interruptor para protección secundaria.</t>
    </r>
  </si>
  <si>
    <r>
      <t>V</t>
    </r>
    <r>
      <rPr>
        <sz val="10"/>
        <rFont val="Arial"/>
        <family val="2"/>
      </rPr>
      <t>oltímetro escala 0-500 V, con llave selectora de cuatro (4) posiciones para conectar a los secundarios de los transformadores de medición.</t>
    </r>
  </si>
  <si>
    <r>
      <t>A</t>
    </r>
    <r>
      <rPr>
        <sz val="10"/>
        <rFont val="Arial"/>
        <family val="2"/>
      </rPr>
      <t xml:space="preserve">mperímetro con llave selectora de cuatro (4) posiciones para conectar a los secundarios de los transformadores de medición. </t>
    </r>
  </si>
  <si>
    <r>
      <t>R</t>
    </r>
    <r>
      <rPr>
        <sz val="10"/>
        <rFont val="Arial"/>
        <family val="2"/>
      </rPr>
      <t>egulador automático de tensión con reóstato de ajuste.</t>
    </r>
  </si>
  <si>
    <r>
      <t>R</t>
    </r>
    <r>
      <rPr>
        <sz val="10"/>
        <rFont val="Arial"/>
        <family val="2"/>
      </rPr>
      <t>eóstato de ajuste de velocidad.</t>
    </r>
  </si>
  <si>
    <r>
      <t>Un módulo Completo de cada tipo diferente del e</t>
    </r>
    <r>
      <rPr>
        <sz val="10"/>
        <rFont val="Arial"/>
        <family val="2"/>
      </rPr>
      <t>quipo Gateway G.500 del suministro</t>
    </r>
  </si>
  <si>
    <r>
      <t>E</t>
    </r>
    <r>
      <rPr>
        <sz val="10"/>
        <rFont val="Arial"/>
        <family val="2"/>
      </rPr>
      <t>quipo Multimedidor completo de cada tipo diferente del suministro</t>
    </r>
  </si>
  <si>
    <t>Módulo de E/S de cada tipo diferente del suministro</t>
  </si>
  <si>
    <t>GENERAL</t>
  </si>
  <si>
    <t>Tableros repartidores de cables: 15% de los bornes y accesorios instalados de cada tipo.</t>
  </si>
  <si>
    <t>Tableros de relés auxiliares: 15% de los equipos y elementos instalados de cada tipo, mínimo 1 (uno).</t>
  </si>
  <si>
    <t>Tableros de mando: 15% de los equipos y elementos instalados de cada tipo, mínimo 1 (uno).</t>
  </si>
  <si>
    <t>Tableros de medición: 15% de los equipos y elementos instalados de cada tipo, mínimo 1 (uno).</t>
  </si>
  <si>
    <t>Sistema de Protecciones Eléctricas</t>
  </si>
  <si>
    <t>Seccionador Tripolar con PAT 220 kV (Salida LAT)</t>
  </si>
  <si>
    <t>Seccionador Unipolar tipo Pantógrafo 220 kV</t>
  </si>
  <si>
    <t>Seccionador Unipolar de PAT 220 kV (Barras)</t>
  </si>
  <si>
    <t>Seccionador Tripolar 220 kV  (planta)</t>
  </si>
  <si>
    <t>Seccionador Unipolar 132 kV disposición Polos Paralelos P.A.T. Barras</t>
  </si>
  <si>
    <t>Suministro Autotransformador ATR 01 220/138/13,8 kV - 150-150-55 MVA</t>
  </si>
  <si>
    <t>Tableros de Protección y Control del Vano 01-02 - Tramo Central</t>
  </si>
  <si>
    <t>Tableros de Protección y Control del Vano 01-02 - Salida ATR 01</t>
  </si>
  <si>
    <t>Tableros de Protección y Control del Vano 01-02 - Salida LAT 220 kV a El Quemado</t>
  </si>
  <si>
    <t>Tableros de Protección y Control del Vano 03-04 - Tramo Central</t>
  </si>
  <si>
    <t>Tableros de Protección y Control del Vano 03-04 - Salida LAT 220 kV a C.de Piedra</t>
  </si>
  <si>
    <t>2.21</t>
  </si>
  <si>
    <t>17.3</t>
  </si>
  <si>
    <t>17.4</t>
  </si>
  <si>
    <t>17.5</t>
  </si>
  <si>
    <t>Suministro del Sistema de Supervisión, Protección y Control del Autotransformador ATR 01 y ATR 02</t>
  </si>
  <si>
    <t>Base de TSSAA x 2</t>
  </si>
  <si>
    <t>Base de Reactor de Neutro x 2</t>
  </si>
  <si>
    <t>Transformadores de corriente de 132 kV Relacion 1200-600/1-1-1-1 A</t>
  </si>
  <si>
    <t>Total Parcial</t>
  </si>
  <si>
    <t>Las cantidades son meramente orientativas, las mismas deben coincidir con lo presentado en la Oferta Técnica</t>
  </si>
  <si>
    <t>El Oferente deberá ajustar el itemizado descripto en las filas disponibles en consonacia con lo descripto en la Oferta Técnica.</t>
  </si>
  <si>
    <t>Firma y Aclaración</t>
  </si>
  <si>
    <t>REPRESENTANTE TÉCNICO</t>
  </si>
  <si>
    <t>REPRESENTANTE LEGAL</t>
  </si>
  <si>
    <t>m</t>
  </si>
  <si>
    <t>19.5</t>
  </si>
  <si>
    <t>Obras Civiles LAT DT ET Mendoza Norte - ET Las Heras</t>
  </si>
  <si>
    <t xml:space="preserve"> Montajes LAT DT ET Mendoza Norte - ET Las Heras</t>
  </si>
  <si>
    <t>Respuestos LAT DT ET Mendoza Norte - ET Las Heras</t>
  </si>
  <si>
    <t>Provisiones principales LAT DT ET Mendoza Norte - ET Las Heras</t>
  </si>
  <si>
    <t>Tareas Preliminares- Ingeniería de detalle</t>
  </si>
  <si>
    <t>Provisión (bobinas de 2500 mts) -Conductor Al/Ac de 300/50 mm² de sección, según Especificaciones Técnicas:</t>
  </si>
  <si>
    <t xml:space="preserve"> Provisión Cable de Guardia OPGW</t>
  </si>
  <si>
    <t xml:space="preserve"> Povisión Aisladores tipo U 120 BS porcelana según Especificación Técnica:</t>
  </si>
  <si>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Transformadores de Tensión de 220 kV y de 132 kV</t>
    </r>
  </si>
  <si>
    <t>Interruptor tetrapolar automático igual a los suministrados</t>
  </si>
  <si>
    <r>
      <t>B</t>
    </r>
    <r>
      <rPr>
        <sz val="10"/>
        <rFont val="Arial"/>
        <family val="2"/>
      </rPr>
      <t>obina de apertura interruptor, para de cada tipo y tensión de interruptor de M.T.;</t>
    </r>
  </si>
  <si>
    <r>
      <t>B</t>
    </r>
    <r>
      <rPr>
        <sz val="10"/>
        <rFont val="Arial"/>
        <family val="2"/>
      </rPr>
      <t>obina de cierre interruptor de cada tipo y tensión;</t>
    </r>
  </si>
  <si>
    <r>
      <t>E</t>
    </r>
    <r>
      <rPr>
        <sz val="10"/>
        <rFont val="Arial"/>
        <family val="2"/>
      </rPr>
      <t>quipo GPS con servidor SNTP completo</t>
    </r>
  </si>
  <si>
    <r>
      <t>M</t>
    </r>
    <r>
      <rPr>
        <sz val="10"/>
        <rFont val="Arial"/>
        <family val="2"/>
      </rPr>
      <t xml:space="preserve">ódulos Transceptores SFP 1000SX  </t>
    </r>
  </si>
  <si>
    <r>
      <t>M</t>
    </r>
    <r>
      <rPr>
        <sz val="10"/>
        <rFont val="Arial"/>
        <family val="2"/>
      </rPr>
      <t xml:space="preserve">ódulos Transceptores SFP 100FX  </t>
    </r>
  </si>
  <si>
    <r>
      <t>Fu</t>
    </r>
    <r>
      <rPr>
        <sz val="10"/>
        <rFont val="Arial"/>
        <family val="2"/>
      </rPr>
      <t>ente de alimentación auxiliar externa de cada tipo diferente</t>
    </r>
  </si>
  <si>
    <r>
      <t>E</t>
    </r>
    <r>
      <rPr>
        <sz val="10"/>
        <rFont val="Arial"/>
        <family val="2"/>
      </rPr>
      <t>quipo IED Control Unidad de Bahía y Protección de Respaldo completo de cada tipo diferente del suministro</t>
    </r>
  </si>
  <si>
    <r>
      <t>E</t>
    </r>
    <r>
      <rPr>
        <sz val="10"/>
        <rFont val="Arial"/>
        <family val="2"/>
      </rPr>
      <t>quipo IED Protecciones de Unidad de Bahía completo de cada tipo diferente del suministro</t>
    </r>
  </si>
  <si>
    <r>
      <t>E</t>
    </r>
    <r>
      <rPr>
        <sz val="10"/>
        <rFont val="Arial"/>
        <family val="2"/>
      </rPr>
      <t>quipo switch completo de cada tipo diferente del suministro</t>
    </r>
  </si>
  <si>
    <r>
      <t>E</t>
    </r>
    <r>
      <rPr>
        <sz val="10"/>
        <rFont val="Arial"/>
        <family val="2"/>
      </rPr>
      <t>quipo IED Controlador Unidad de Bahía completo de cada tipo diferente del suministro</t>
    </r>
  </si>
  <si>
    <r>
      <t>M</t>
    </r>
    <r>
      <rPr>
        <sz val="10"/>
        <rFont val="Arial"/>
        <family val="2"/>
      </rPr>
      <t>odulos transceptores SFP 1000SX</t>
    </r>
  </si>
  <si>
    <r>
      <t>B</t>
    </r>
    <r>
      <rPr>
        <sz val="10"/>
        <rFont val="Arial"/>
        <family val="2"/>
      </rPr>
      <t>ornes para medición</t>
    </r>
  </si>
  <si>
    <r>
      <t>B</t>
    </r>
    <r>
      <rPr>
        <sz val="10"/>
        <rFont val="Arial"/>
        <family val="2"/>
      </rPr>
      <t>ornes de entradas digitales</t>
    </r>
  </si>
  <si>
    <r>
      <t>F</t>
    </r>
    <r>
      <rPr>
        <sz val="10"/>
        <rFont val="Arial"/>
        <family val="2"/>
      </rPr>
      <t>uente de alimentación auxiliar externa de cada tipo diferente</t>
    </r>
  </si>
  <si>
    <t>'Construcción de Canales, Cámaras y Cañeros en Playa de 132 kV</t>
  </si>
  <si>
    <t>Excavaciones y Construcción de Fundaciones- Bases soportes de equipos de playa</t>
  </si>
  <si>
    <t>Bobinas de accionamiento  de apertura</t>
  </si>
  <si>
    <t xml:space="preserve"> Bobinas de accionamiento de cierre</t>
  </si>
  <si>
    <t>4.14</t>
  </si>
  <si>
    <t>4.15</t>
  </si>
  <si>
    <t>4.16</t>
  </si>
  <si>
    <t>6.4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</si>
  <si>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</si>
  <si>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</si>
  <si>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</si>
  <si>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</si>
  <si>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</si>
  <si>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</si>
  <si>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</si>
  <si>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</si>
  <si>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</si>
  <si>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</si>
  <si>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8.3</t>
  </si>
  <si>
    <t>8.4</t>
  </si>
  <si>
    <t>8.5</t>
  </si>
  <si>
    <t>10.8</t>
  </si>
  <si>
    <t>10.9</t>
  </si>
  <si>
    <t>10.10</t>
  </si>
  <si>
    <t>10.11</t>
  </si>
  <si>
    <t>10.12</t>
  </si>
  <si>
    <t>10.13</t>
  </si>
  <si>
    <t>Ampliación del Sistema de Control, Protecciones y Telecontrol ET Las Heras 132 KV- Repuestos para el equipamiento en Sala RTU</t>
  </si>
  <si>
    <t>Morsetería para Conexionado de Potencia de 132 KV- De todos los morsetos y herrajes para cadenas de cada tipo se proveerá un 15% de la cantidad total. La cantidad mínima a proveer será de 1 unidad.</t>
  </si>
  <si>
    <t>Subtotal sin costos de supervisión</t>
  </si>
  <si>
    <t>Costo Supervisión Transportista*</t>
  </si>
  <si>
    <t>Precio Ofertado Total</t>
  </si>
  <si>
    <t>Tipo de Cambio Dólar Divisa Vendedor BNA
(día hábil inmediato anterior presentación OFERTA)</t>
  </si>
  <si>
    <t>Precio Ofertado Total  Dolarizado</t>
  </si>
  <si>
    <t xml:space="preserve">(*)Opera sobre item C-1 y C-2 conforme al Art. 32 del Anexo 16, 2.5. Título V – Transportista independiente; y Art. 6 del Anexo 16, 4.6. Régimen Remunerativo del transporte de energía eléctrica por distribución troncal en la Región Cuyo, del Reglamento de acceso a la capacidad existente y ampliación del Sistema de Transporte de Energía Eléctrica. </t>
  </si>
  <si>
    <t>OFERTA ECONÓMICA</t>
  </si>
  <si>
    <t>(***) No incluye costos de supervisión transportista.</t>
  </si>
  <si>
    <t>Precio Ofertado a evaluar***</t>
  </si>
  <si>
    <t>Costo Supervisión Distribuidora**</t>
  </si>
  <si>
    <t>PROYECTO: 
CONSTRUCCIÓN DE LA ESTACIÓN TRANSFORMADORA MENDOZA NORTE 220/132 kV Y
OBRAS COMPLEMENTARIAS
ALTERNATIVA  2
OBLIGATORIA</t>
  </si>
  <si>
    <t>(**) El Costo de Supervisión de la Distribuidora se calcula solo sobre  alcance de obra bajo intervención efectiva de la Distribuidora.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</si>
</sst>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USD]\ #,##0"/>
    <numFmt numFmtId="165" formatCode="[$ARS]\ #,##0"/>
    <numFmt numFmtId="166" formatCode="[$ARS]\ #,##0.00"/>
    <numFmt numFmtId="167" formatCode="[$USD]\ #,##0.00"/>
    <numFmt numFmtId="168" formatCode="\ #,##0.00\ [$ARS/USD]"/>
    <numFmt numFmtId="169" formatCode="_-* #,##0_-;\-* #,##0_-;_-* &quot;-&quot;??_-;_-@_-"/>
    <numFmt numFmtId="170" formatCode="_([$€]* #.##0.00_);_([$€]* \(#.##0.00\);_([$€]* &quot;-&quot;??_);_(@_)"/>
    <numFmt numFmtId="171" formatCode="_-* #,##0.00\ &quot;Pts&quot;_-;\-* #,##0.00\ &quot;Pts&quot;_-;_-* &quot;-&quot;??\ &quot;Pts&quot;_-;_-@_-"/>
    <numFmt numFmtId="172" formatCode="_-* #,##0.00\ _P_t_s_-;\-* #,##0.00\ _P_t_s_-;_-* &quot;-&quot;??\ _P_t_s_-;_-@_-"/>
    <numFmt numFmtId="173" formatCode="dd/mmm/yyyy"/>
    <numFmt numFmtId="174" formatCode="_(* #,##0.00_);_(* \(#,##0.00\);_(* &quot;-&quot;??_);_(@_)"/>
    <numFmt numFmtId="175" formatCode="_-[$USD]\ * #,##0.00_-;\-[$USD]\ * #,##0.00_-;_-[$USD]\ * &quot;-&quot;??_-;_-@_-"/>
    <numFmt numFmtId="176" formatCode="_(* #,##0.0_);_(* \(#,##0.0\);_(* &quot;-&quot;??_);_(@_)"/>
    <numFmt numFmtId="177" formatCode="_(* #,##0_);_(* \(#,##0\);_(* &quot;-&quot;??_);_(@_)"/>
    <numFmt numFmtId="178" formatCode="_-* #,##0.0_-;\-* #,##0.0_-;_-* &quot;-&quot;??_-;_-@_-"/>
    <numFmt numFmtId="179" formatCode="_-* #,##0.0_-;\-* #,##0.0_-;_-* &quot;-&quot;?_-;_-@_-"/>
    <numFmt numFmtId="180" formatCode="0.0000000%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Verdana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Calibri Light"/>
      <family val="2"/>
      <scheme val="maj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Calibri Light"/>
      <family val="2"/>
      <scheme val="major"/>
    </font>
    <font>
      <sz val="18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 Light"/>
      <family val="2"/>
      <scheme val="major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0"/>
      <color indexed="10"/>
      <name val="Arial"/>
      <family val="2"/>
    </font>
    <font>
      <sz val="16"/>
      <color theme="1"/>
      <name val="Calibri"/>
      <family val="2"/>
      <scheme val="minor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0"/>
      <color rgb="FF000000"/>
      <name val="Calibri"/>
      <family val="2"/>
      <scheme val="minor"/>
    </font>
    <font>
      <b/>
      <i/>
      <sz val="14"/>
      <name val="Calibri"/>
      <family val="2"/>
      <scheme val="minor"/>
    </font>
    <font>
      <sz val="10"/>
      <color rgb="FF00CC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theme="5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Aptos Mono"/>
      <family val="3"/>
    </font>
    <font>
      <b/>
      <i/>
      <sz val="16"/>
      <name val="Calibri"/>
      <family val="2"/>
      <scheme val="minor"/>
    </font>
    <font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C00000"/>
      <name val="Calibri"/>
      <family val="2"/>
    </font>
    <font>
      <sz val="10"/>
      <color rgb="FF00CC00"/>
      <name val="Calibri"/>
      <family val="2"/>
    </font>
    <font>
      <sz val="10"/>
      <color rgb="FFC00000"/>
      <name val="Calibri"/>
      <family val="2"/>
    </font>
    <font>
      <b/>
      <sz val="9.8000000000000007"/>
      <name val="Calibri"/>
      <family val="2"/>
    </font>
    <font>
      <sz val="10"/>
      <color rgb="FF000000"/>
      <name val="Aptos Mono"/>
      <family val="3"/>
    </font>
    <font>
      <sz val="10"/>
      <color rgb="FF000000"/>
      <name val="Aptos Narrow"/>
      <family val="2"/>
    </font>
    <font>
      <sz val="9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0"/>
      <name val="Arial"/>
      <family val="1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sz val="16"/>
      <name val="Calibri Light"/>
      <family val="2"/>
      <scheme val="major"/>
    </font>
    <font>
      <b/>
      <sz val="20"/>
      <name val="Calibri"/>
      <family val="2"/>
      <scheme val="minor"/>
    </font>
    <font>
      <b/>
      <i/>
      <sz val="2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170" fontId="1" fillId="0" borderId="0"/>
    <xf numFmtId="17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4" fontId="2" fillId="0" borderId="0" applyFont="0" applyFill="0" applyBorder="0" applyAlignment="0" applyProtection="0"/>
  </cellStyleXfs>
  <cellXfs count="816">
    <xf numFmtId="0" fontId="0" fillId="0" borderId="0" xfId="0"/>
    <xf numFmtId="0" fontId="2" fillId="0" borderId="0" xfId="4"/>
    <xf numFmtId="0" fontId="6" fillId="0" borderId="0" xfId="4" applyFont="1"/>
    <xf numFmtId="0" fontId="0" fillId="3" borderId="0" xfId="0" applyFill="1"/>
    <xf numFmtId="0" fontId="11" fillId="4" borderId="13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8" fillId="3" borderId="15" xfId="5" applyFill="1" applyBorder="1" applyAlignment="1">
      <alignment wrapText="1"/>
    </xf>
    <xf numFmtId="0" fontId="8" fillId="3" borderId="14" xfId="5" applyFill="1" applyBorder="1" applyAlignment="1">
      <alignment wrapText="1"/>
    </xf>
    <xf numFmtId="0" fontId="18" fillId="0" borderId="0" xfId="4" applyFont="1" applyAlignment="1">
      <alignment vertical="center"/>
    </xf>
    <xf numFmtId="0" fontId="18" fillId="0" borderId="0" xfId="4" applyFont="1" applyAlignment="1">
      <alignment horizontal="center" vertical="center"/>
    </xf>
    <xf numFmtId="0" fontId="21" fillId="5" borderId="13" xfId="4" applyFont="1" applyFill="1" applyBorder="1" applyAlignment="1">
      <alignment horizontal="center" vertical="center" wrapText="1"/>
    </xf>
    <xf numFmtId="0" fontId="4" fillId="0" borderId="0" xfId="6" applyFont="1" applyAlignment="1">
      <alignment horizontal="center"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center" vertical="center"/>
    </xf>
    <xf numFmtId="0" fontId="18" fillId="0" borderId="0" xfId="6" applyFont="1" applyAlignment="1">
      <alignment vertical="center"/>
    </xf>
    <xf numFmtId="0" fontId="18" fillId="0" borderId="0" xfId="6" applyFont="1" applyAlignment="1">
      <alignment horizontal="center" vertical="center"/>
    </xf>
    <xf numFmtId="0" fontId="18" fillId="0" borderId="45" xfId="6" applyFont="1" applyBorder="1" applyAlignment="1">
      <alignment vertical="center"/>
    </xf>
    <xf numFmtId="0" fontId="18" fillId="0" borderId="46" xfId="6" applyFont="1" applyBorder="1" applyAlignment="1">
      <alignment horizontal="center" vertical="center"/>
    </xf>
    <xf numFmtId="0" fontId="4" fillId="0" borderId="31" xfId="6" applyFont="1" applyBorder="1" applyAlignment="1">
      <alignment horizontal="center" vertical="center" wrapText="1"/>
    </xf>
    <xf numFmtId="0" fontId="6" fillId="0" borderId="0" xfId="6" applyFont="1" applyAlignment="1">
      <alignment horizontal="center" vertical="center" wrapText="1"/>
    </xf>
    <xf numFmtId="0" fontId="18" fillId="0" borderId="32" xfId="6" applyFont="1" applyBorder="1" applyAlignment="1">
      <alignment horizontal="center" vertical="center"/>
    </xf>
    <xf numFmtId="0" fontId="18" fillId="0" borderId="0" xfId="6" quotePrefix="1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4" fillId="5" borderId="33" xfId="6" applyFont="1" applyFill="1" applyBorder="1" applyAlignment="1">
      <alignment horizontal="justify" vertical="center" wrapText="1"/>
    </xf>
    <xf numFmtId="0" fontId="4" fillId="5" borderId="36" xfId="6" applyFont="1" applyFill="1" applyBorder="1" applyAlignment="1">
      <alignment horizontal="center" vertical="center" wrapText="1"/>
    </xf>
    <xf numFmtId="0" fontId="4" fillId="5" borderId="38" xfId="6" applyFont="1" applyFill="1" applyBorder="1" applyAlignment="1">
      <alignment horizontal="justify" vertical="center" wrapText="1"/>
    </xf>
    <xf numFmtId="0" fontId="4" fillId="5" borderId="39" xfId="6" applyFont="1" applyFill="1" applyBorder="1" applyAlignment="1">
      <alignment horizontal="center" vertical="center"/>
    </xf>
    <xf numFmtId="0" fontId="4" fillId="5" borderId="26" xfId="6" applyFont="1" applyFill="1" applyBorder="1" applyAlignment="1">
      <alignment horizontal="center" vertical="center"/>
    </xf>
    <xf numFmtId="0" fontId="23" fillId="0" borderId="0" xfId="6" applyFont="1" applyAlignment="1">
      <alignment vertical="center"/>
    </xf>
    <xf numFmtId="0" fontId="6" fillId="0" borderId="0" xfId="4" applyFont="1" applyAlignment="1">
      <alignment horizontal="center"/>
    </xf>
    <xf numFmtId="0" fontId="6" fillId="0" borderId="43" xfId="4" applyFont="1" applyBorder="1" applyAlignment="1">
      <alignment horizontal="center" vertical="center"/>
    </xf>
    <xf numFmtId="0" fontId="7" fillId="0" borderId="42" xfId="4" applyFont="1" applyBorder="1" applyAlignment="1">
      <alignment horizontal="center" vertical="center"/>
    </xf>
    <xf numFmtId="164" fontId="6" fillId="0" borderId="43" xfId="1" applyNumberFormat="1" applyFont="1" applyBorder="1" applyAlignment="1">
      <alignment vertical="center"/>
    </xf>
    <xf numFmtId="165" fontId="6" fillId="0" borderId="44" xfId="1" applyNumberFormat="1" applyFont="1" applyBorder="1" applyAlignment="1">
      <alignment vertical="center"/>
    </xf>
    <xf numFmtId="0" fontId="7" fillId="0" borderId="43" xfId="4" applyFont="1" applyBorder="1" applyAlignment="1">
      <alignment horizontal="center" vertical="center"/>
    </xf>
    <xf numFmtId="0" fontId="7" fillId="0" borderId="42" xfId="4" quotePrefix="1" applyFont="1" applyBorder="1" applyAlignment="1">
      <alignment horizontal="center" vertical="center"/>
    </xf>
    <xf numFmtId="0" fontId="4" fillId="0" borderId="23" xfId="4" applyFont="1" applyBorder="1" applyAlignment="1">
      <alignment horizontal="center" vertical="center" wrapText="1"/>
    </xf>
    <xf numFmtId="0" fontId="4" fillId="5" borderId="11" xfId="4" applyFont="1" applyFill="1" applyBorder="1" applyAlignment="1">
      <alignment horizontal="center" vertical="center" wrapText="1"/>
    </xf>
    <xf numFmtId="0" fontId="7" fillId="0" borderId="43" xfId="4" quotePrefix="1" applyFont="1" applyBorder="1" applyAlignment="1">
      <alignment horizontal="left" vertical="center"/>
    </xf>
    <xf numFmtId="0" fontId="36" fillId="0" borderId="43" xfId="6" applyFont="1" applyBorder="1" applyAlignment="1">
      <alignment horizontal="left" vertical="center" indent="1"/>
    </xf>
    <xf numFmtId="0" fontId="36" fillId="0" borderId="41" xfId="6" applyFont="1" applyBorder="1" applyAlignment="1">
      <alignment horizontal="left" vertical="center" indent="1"/>
    </xf>
    <xf numFmtId="0" fontId="36" fillId="0" borderId="41" xfId="6" applyFont="1" applyBorder="1" applyAlignment="1">
      <alignment horizontal="left" vertical="center" wrapText="1" indent="1"/>
    </xf>
    <xf numFmtId="0" fontId="7" fillId="0" borderId="40" xfId="4" quotePrefix="1" applyFont="1" applyBorder="1" applyAlignment="1">
      <alignment horizontal="center" vertical="center"/>
    </xf>
    <xf numFmtId="0" fontId="7" fillId="0" borderId="41" xfId="6" applyFont="1" applyBorder="1" applyAlignment="1">
      <alignment vertical="center"/>
    </xf>
    <xf numFmtId="0" fontId="6" fillId="0" borderId="41" xfId="4" applyFont="1" applyBorder="1" applyAlignment="1">
      <alignment horizontal="center" vertical="center"/>
    </xf>
    <xf numFmtId="0" fontId="7" fillId="0" borderId="40" xfId="6" applyFont="1" applyBorder="1" applyAlignment="1">
      <alignment horizontal="center" vertical="center"/>
    </xf>
    <xf numFmtId="49" fontId="6" fillId="0" borderId="41" xfId="6" applyNumberFormat="1" applyFont="1" applyBorder="1" applyAlignment="1">
      <alignment horizontal="center" vertical="center"/>
    </xf>
    <xf numFmtId="2" fontId="6" fillId="0" borderId="40" xfId="6" applyNumberFormat="1" applyFont="1" applyBorder="1" applyAlignment="1">
      <alignment horizontal="left" vertical="center" indent="1"/>
    </xf>
    <xf numFmtId="2" fontId="6" fillId="0" borderId="42" xfId="6" applyNumberFormat="1" applyFont="1" applyBorder="1" applyAlignment="1">
      <alignment horizontal="center" vertical="center"/>
    </xf>
    <xf numFmtId="2" fontId="6" fillId="0" borderId="40" xfId="6" applyNumberFormat="1" applyFont="1" applyBorder="1" applyAlignment="1">
      <alignment horizontal="center" vertical="center"/>
    </xf>
    <xf numFmtId="0" fontId="36" fillId="0" borderId="43" xfId="6" applyFont="1" applyBorder="1" applyAlignment="1">
      <alignment horizontal="left" vertical="center" wrapText="1" indent="1"/>
    </xf>
    <xf numFmtId="0" fontId="1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7" fillId="0" borderId="41" xfId="6" applyFont="1" applyBorder="1" applyAlignment="1">
      <alignment vertical="center" wrapText="1"/>
    </xf>
    <xf numFmtId="0" fontId="6" fillId="0" borderId="41" xfId="6" applyFont="1" applyBorder="1" applyAlignment="1">
      <alignment vertical="center" wrapText="1"/>
    </xf>
    <xf numFmtId="49" fontId="6" fillId="0" borderId="43" xfId="6" applyNumberFormat="1" applyFont="1" applyBorder="1" applyAlignment="1">
      <alignment horizontal="center" vertical="center"/>
    </xf>
    <xf numFmtId="0" fontId="7" fillId="0" borderId="40" xfId="4" applyFont="1" applyBorder="1" applyAlignment="1">
      <alignment horizontal="center" vertical="center"/>
    </xf>
    <xf numFmtId="49" fontId="7" fillId="0" borderId="41" xfId="6" applyNumberFormat="1" applyFont="1" applyBorder="1" applyAlignment="1">
      <alignment horizontal="center" vertical="center"/>
    </xf>
    <xf numFmtId="0" fontId="5" fillId="0" borderId="0" xfId="6" applyFont="1" applyAlignment="1">
      <alignment vertical="center"/>
    </xf>
    <xf numFmtId="0" fontId="7" fillId="0" borderId="41" xfId="4" applyFont="1" applyBorder="1" applyAlignment="1">
      <alignment horizontal="center" vertical="center"/>
    </xf>
    <xf numFmtId="0" fontId="7" fillId="0" borderId="0" xfId="4" applyFont="1"/>
    <xf numFmtId="49" fontId="7" fillId="0" borderId="43" xfId="6" applyNumberFormat="1" applyFont="1" applyBorder="1" applyAlignment="1">
      <alignment horizontal="center" vertical="center"/>
    </xf>
    <xf numFmtId="164" fontId="4" fillId="5" borderId="11" xfId="1" quotePrefix="1" applyNumberFormat="1" applyFont="1" applyFill="1" applyBorder="1" applyAlignment="1">
      <alignment horizontal="center" vertical="center" wrapText="1"/>
    </xf>
    <xf numFmtId="165" fontId="4" fillId="5" borderId="13" xfId="1" quotePrefix="1" applyNumberFormat="1" applyFont="1" applyFill="1" applyBorder="1" applyAlignment="1">
      <alignment horizontal="center" vertical="center" wrapText="1"/>
    </xf>
    <xf numFmtId="164" fontId="4" fillId="5" borderId="13" xfId="1" quotePrefix="1" applyNumberFormat="1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/>
    </xf>
    <xf numFmtId="0" fontId="8" fillId="3" borderId="53" xfId="5" applyFill="1" applyBorder="1" applyAlignment="1">
      <alignment wrapText="1"/>
    </xf>
    <xf numFmtId="0" fontId="18" fillId="0" borderId="0" xfId="6" applyFont="1" applyAlignment="1">
      <alignment vertical="center" wrapText="1"/>
    </xf>
    <xf numFmtId="0" fontId="36" fillId="0" borderId="43" xfId="6" applyFont="1" applyBorder="1" applyAlignment="1">
      <alignment horizontal="left" vertical="center" wrapText="1"/>
    </xf>
    <xf numFmtId="0" fontId="36" fillId="0" borderId="43" xfId="6" applyFont="1" applyBorder="1" applyAlignment="1">
      <alignment horizontal="left" vertical="center"/>
    </xf>
    <xf numFmtId="0" fontId="36" fillId="0" borderId="41" xfId="6" applyFont="1" applyBorder="1" applyAlignment="1">
      <alignment horizontal="left" vertical="center"/>
    </xf>
    <xf numFmtId="0" fontId="4" fillId="5" borderId="33" xfId="4" applyFont="1" applyFill="1" applyBorder="1" applyAlignment="1">
      <alignment horizontal="justify" vertical="center"/>
    </xf>
    <xf numFmtId="0" fontId="4" fillId="5" borderId="36" xfId="4" applyFont="1" applyFill="1" applyBorder="1" applyAlignment="1">
      <alignment horizontal="center" vertical="center"/>
    </xf>
    <xf numFmtId="0" fontId="4" fillId="5" borderId="38" xfId="4" applyFont="1" applyFill="1" applyBorder="1" applyAlignment="1">
      <alignment horizontal="justify" vertical="center"/>
    </xf>
    <xf numFmtId="0" fontId="6" fillId="0" borderId="43" xfId="4" quotePrefix="1" applyFont="1" applyBorder="1" applyAlignment="1">
      <alignment horizontal="left" vertical="center" wrapText="1"/>
    </xf>
    <xf numFmtId="0" fontId="6" fillId="0" borderId="43" xfId="4" applyFont="1" applyBorder="1" applyAlignment="1">
      <alignment horizontal="center" vertical="center" wrapText="1"/>
    </xf>
    <xf numFmtId="0" fontId="36" fillId="0" borderId="43" xfId="6" applyFont="1" applyBorder="1" applyAlignment="1">
      <alignment vertical="center"/>
    </xf>
    <xf numFmtId="0" fontId="43" fillId="0" borderId="43" xfId="6" applyFont="1" applyBorder="1" applyAlignment="1">
      <alignment horizontal="left" vertical="center" wrapText="1" indent="1"/>
    </xf>
    <xf numFmtId="0" fontId="7" fillId="0" borderId="41" xfId="6" quotePrefix="1" applyFont="1" applyBorder="1" applyAlignment="1">
      <alignment horizontal="left" vertical="center" wrapText="1"/>
    </xf>
    <xf numFmtId="0" fontId="36" fillId="0" borderId="43" xfId="6" quotePrefix="1" applyFont="1" applyBorder="1" applyAlignment="1">
      <alignment horizontal="left" vertical="center" wrapText="1"/>
    </xf>
    <xf numFmtId="0" fontId="36" fillId="0" borderId="41" xfId="6" quotePrefix="1" applyFont="1" applyBorder="1" applyAlignment="1">
      <alignment horizontal="left" vertical="center" wrapText="1"/>
    </xf>
    <xf numFmtId="0" fontId="2" fillId="3" borderId="15" xfId="0" quotePrefix="1" applyFont="1" applyFill="1" applyBorder="1" applyAlignment="1">
      <alignment horizontal="left" wrapText="1" indent="1"/>
    </xf>
    <xf numFmtId="49" fontId="6" fillId="0" borderId="43" xfId="6" quotePrefix="1" applyNumberFormat="1" applyFont="1" applyBorder="1" applyAlignment="1">
      <alignment horizontal="center" vertical="center"/>
    </xf>
    <xf numFmtId="0" fontId="6" fillId="0" borderId="43" xfId="4" quotePrefix="1" applyFont="1" applyBorder="1" applyAlignment="1">
      <alignment horizontal="center" vertical="center"/>
    </xf>
    <xf numFmtId="0" fontId="36" fillId="0" borderId="41" xfId="6" quotePrefix="1" applyFont="1" applyBorder="1" applyAlignment="1">
      <alignment horizontal="left" vertical="center"/>
    </xf>
    <xf numFmtId="0" fontId="36" fillId="0" borderId="41" xfId="6" quotePrefix="1" applyFont="1" applyBorder="1" applyAlignment="1">
      <alignment horizontal="left" vertical="center" wrapText="1" indent="1"/>
    </xf>
    <xf numFmtId="0" fontId="7" fillId="0" borderId="41" xfId="6" quotePrefix="1" applyFont="1" applyBorder="1" applyAlignment="1">
      <alignment horizontal="left" vertical="center"/>
    </xf>
    <xf numFmtId="0" fontId="2" fillId="3" borderId="53" xfId="0" quotePrefix="1" applyFont="1" applyFill="1" applyBorder="1" applyAlignment="1">
      <alignment horizontal="left" wrapText="1" indent="1"/>
    </xf>
    <xf numFmtId="0" fontId="13" fillId="3" borderId="14" xfId="0" quotePrefix="1" applyFont="1" applyFill="1" applyBorder="1" applyAlignment="1">
      <alignment horizontal="left" wrapText="1"/>
    </xf>
    <xf numFmtId="0" fontId="0" fillId="0" borderId="13" xfId="0" applyBorder="1" applyAlignment="1">
      <alignment horizontal="center"/>
    </xf>
    <xf numFmtId="0" fontId="8" fillId="3" borderId="13" xfId="5" applyFill="1" applyBorder="1" applyAlignment="1">
      <alignment wrapText="1"/>
    </xf>
    <xf numFmtId="0" fontId="13" fillId="3" borderId="13" xfId="0" applyFont="1" applyFill="1" applyBorder="1" applyAlignment="1">
      <alignment wrapText="1"/>
    </xf>
    <xf numFmtId="164" fontId="21" fillId="5" borderId="52" xfId="1" applyNumberFormat="1" applyFont="1" applyFill="1" applyBorder="1" applyAlignment="1">
      <alignment horizontal="right" vertical="center" indent="1"/>
    </xf>
    <xf numFmtId="165" fontId="21" fillId="5" borderId="56" xfId="2" applyNumberFormat="1" applyFont="1" applyFill="1" applyBorder="1" applyAlignment="1">
      <alignment horizontal="right" vertical="center" wrapText="1" indent="1"/>
    </xf>
    <xf numFmtId="0" fontId="4" fillId="0" borderId="57" xfId="4" applyFont="1" applyBorder="1" applyAlignment="1">
      <alignment vertical="center" wrapText="1"/>
    </xf>
    <xf numFmtId="164" fontId="18" fillId="0" borderId="34" xfId="1" applyNumberFormat="1" applyFont="1" applyBorder="1" applyAlignment="1">
      <alignment horizontal="right" vertical="center" indent="1"/>
    </xf>
    <xf numFmtId="165" fontId="18" fillId="0" borderId="22" xfId="2" applyNumberFormat="1" applyFont="1" applyFill="1" applyBorder="1" applyAlignment="1">
      <alignment horizontal="right" vertical="center" indent="1"/>
    </xf>
    <xf numFmtId="164" fontId="18" fillId="0" borderId="1" xfId="1" applyNumberFormat="1" applyFont="1" applyBorder="1" applyAlignment="1">
      <alignment horizontal="right" vertical="center" indent="1"/>
    </xf>
    <xf numFmtId="165" fontId="18" fillId="0" borderId="24" xfId="2" applyNumberFormat="1" applyFont="1" applyFill="1" applyBorder="1" applyAlignment="1">
      <alignment horizontal="right" vertical="center" indent="1"/>
    </xf>
    <xf numFmtId="165" fontId="18" fillId="0" borderId="24" xfId="2" quotePrefix="1" applyNumberFormat="1" applyFont="1" applyFill="1" applyBorder="1" applyAlignment="1">
      <alignment horizontal="right" vertical="center" indent="1"/>
    </xf>
    <xf numFmtId="0" fontId="4" fillId="0" borderId="58" xfId="4" applyFont="1" applyBorder="1" applyAlignment="1">
      <alignment horizontal="center" vertical="center" wrapText="1"/>
    </xf>
    <xf numFmtId="164" fontId="18" fillId="0" borderId="39" xfId="1" applyNumberFormat="1" applyFont="1" applyBorder="1" applyAlignment="1">
      <alignment horizontal="right" vertical="center" indent="1"/>
    </xf>
    <xf numFmtId="165" fontId="18" fillId="0" borderId="26" xfId="2" quotePrefix="1" applyNumberFormat="1" applyFont="1" applyFill="1" applyBorder="1" applyAlignment="1">
      <alignment horizontal="right" vertical="center" indent="1"/>
    </xf>
    <xf numFmtId="2" fontId="18" fillId="0" borderId="0" xfId="4" applyNumberFormat="1" applyFont="1" applyAlignment="1">
      <alignment vertical="center"/>
    </xf>
    <xf numFmtId="0" fontId="18" fillId="0" borderId="45" xfId="4" applyFont="1" applyBorder="1" applyAlignment="1">
      <alignment vertical="center"/>
    </xf>
    <xf numFmtId="0" fontId="18" fillId="0" borderId="46" xfId="4" applyFont="1" applyBorder="1" applyAlignment="1">
      <alignment horizontal="center" vertical="center"/>
    </xf>
    <xf numFmtId="0" fontId="21" fillId="5" borderId="64" xfId="4" applyFont="1" applyFill="1" applyBorder="1" applyAlignment="1">
      <alignment horizontal="center" vertical="center" wrapText="1"/>
    </xf>
    <xf numFmtId="0" fontId="21" fillId="0" borderId="31" xfId="4" applyFont="1" applyBorder="1" applyAlignment="1">
      <alignment horizontal="center" vertical="center" wrapText="1"/>
    </xf>
    <xf numFmtId="0" fontId="22" fillId="0" borderId="0" xfId="4" applyFont="1" applyAlignment="1">
      <alignment horizontal="center" vertical="center" wrapText="1"/>
    </xf>
    <xf numFmtId="0" fontId="22" fillId="0" borderId="32" xfId="4" applyFont="1" applyBorder="1" applyAlignment="1">
      <alignment horizontal="center" vertical="center"/>
    </xf>
    <xf numFmtId="0" fontId="4" fillId="0" borderId="65" xfId="4" applyFont="1" applyBorder="1" applyAlignment="1">
      <alignment horizontal="center" vertical="center" wrapText="1"/>
    </xf>
    <xf numFmtId="164" fontId="18" fillId="0" borderId="65" xfId="24" applyNumberFormat="1" applyFont="1" applyBorder="1" applyAlignment="1">
      <alignment vertical="center"/>
    </xf>
    <xf numFmtId="165" fontId="18" fillId="0" borderId="65" xfId="18" applyNumberFormat="1" applyFont="1" applyFill="1" applyBorder="1" applyAlignment="1">
      <alignment horizontal="right" vertical="center"/>
    </xf>
    <xf numFmtId="43" fontId="18" fillId="0" borderId="0" xfId="4" applyNumberFormat="1" applyFont="1"/>
    <xf numFmtId="0" fontId="18" fillId="0" borderId="0" xfId="4" applyFont="1"/>
    <xf numFmtId="0" fontId="4" fillId="0" borderId="15" xfId="4" applyFont="1" applyBorder="1" applyAlignment="1">
      <alignment horizontal="center" vertical="center" wrapText="1"/>
    </xf>
    <xf numFmtId="164" fontId="18" fillId="0" borderId="15" xfId="24" applyNumberFormat="1" applyFont="1" applyBorder="1" applyAlignment="1">
      <alignment vertical="center"/>
    </xf>
    <xf numFmtId="165" fontId="18" fillId="0" borderId="15" xfId="18" quotePrefix="1" applyNumberFormat="1" applyFont="1" applyFill="1" applyBorder="1" applyAlignment="1">
      <alignment horizontal="right" vertical="center"/>
    </xf>
    <xf numFmtId="0" fontId="4" fillId="0" borderId="53" xfId="4" applyFont="1" applyBorder="1" applyAlignment="1">
      <alignment horizontal="center" vertical="center" wrapText="1"/>
    </xf>
    <xf numFmtId="164" fontId="18" fillId="0" borderId="53" xfId="24" applyNumberFormat="1" applyFont="1" applyBorder="1" applyAlignment="1">
      <alignment vertical="center"/>
    </xf>
    <xf numFmtId="165" fontId="18" fillId="0" borderId="53" xfId="18" quotePrefix="1" applyNumberFormat="1" applyFont="1" applyFill="1" applyBorder="1" applyAlignment="1">
      <alignment horizontal="right" vertical="center"/>
    </xf>
    <xf numFmtId="0" fontId="4" fillId="0" borderId="53" xfId="4" quotePrefix="1" applyFont="1" applyBorder="1" applyAlignment="1">
      <alignment horizontal="center" vertical="center" wrapText="1"/>
    </xf>
    <xf numFmtId="164" fontId="21" fillId="5" borderId="38" xfId="24" applyNumberFormat="1" applyFont="1" applyFill="1" applyBorder="1" applyAlignment="1">
      <alignment horizontal="right" vertical="center"/>
    </xf>
    <xf numFmtId="165" fontId="21" fillId="5" borderId="60" xfId="18" applyNumberFormat="1" applyFont="1" applyFill="1" applyBorder="1" applyAlignment="1">
      <alignment horizontal="right" vertical="center" wrapText="1" indent="1"/>
    </xf>
    <xf numFmtId="175" fontId="18" fillId="0" borderId="0" xfId="4" applyNumberFormat="1" applyFont="1"/>
    <xf numFmtId="0" fontId="23" fillId="0" borderId="43" xfId="4" applyFont="1" applyBorder="1" applyAlignment="1" applyProtection="1">
      <alignment horizontal="center" vertical="center"/>
      <protection locked="0"/>
    </xf>
    <xf numFmtId="0" fontId="6" fillId="3" borderId="41" xfId="4" applyFont="1" applyFill="1" applyBorder="1" applyAlignment="1">
      <alignment horizontal="center" vertical="center"/>
    </xf>
    <xf numFmtId="164" fontId="23" fillId="3" borderId="43" xfId="24" applyNumberFormat="1" applyFont="1" applyFill="1" applyBorder="1" applyAlignment="1" applyProtection="1">
      <alignment horizontal="right" vertical="center" indent="1"/>
    </xf>
    <xf numFmtId="165" fontId="23" fillId="3" borderId="43" xfId="24" applyNumberFormat="1" applyFont="1" applyFill="1" applyBorder="1" applyAlignment="1" applyProtection="1">
      <alignment horizontal="right" vertical="center" indent="1"/>
    </xf>
    <xf numFmtId="0" fontId="36" fillId="0" borderId="41" xfId="6" applyFont="1" applyBorder="1" applyAlignment="1">
      <alignment vertical="center"/>
    </xf>
    <xf numFmtId="0" fontId="4" fillId="0" borderId="57" xfId="4" applyFont="1" applyBorder="1" applyAlignment="1">
      <alignment horizontal="left" vertical="center"/>
    </xf>
    <xf numFmtId="0" fontId="4" fillId="0" borderId="23" xfId="4" applyFont="1" applyBorder="1" applyAlignment="1">
      <alignment horizontal="left" vertical="center"/>
    </xf>
    <xf numFmtId="0" fontId="4" fillId="0" borderId="58" xfId="4" applyFont="1" applyBorder="1" applyAlignment="1">
      <alignment horizontal="left" vertical="center"/>
    </xf>
    <xf numFmtId="0" fontId="4" fillId="0" borderId="1" xfId="4" applyFont="1" applyBorder="1" applyAlignment="1">
      <alignment vertical="center"/>
    </xf>
    <xf numFmtId="0" fontId="4" fillId="0" borderId="39" xfId="4" applyFont="1" applyBorder="1" applyAlignment="1">
      <alignment vertical="center"/>
    </xf>
    <xf numFmtId="0" fontId="4" fillId="0" borderId="34" xfId="4" applyFont="1" applyBorder="1" applyAlignment="1">
      <alignment vertical="center"/>
    </xf>
    <xf numFmtId="165" fontId="18" fillId="0" borderId="26" xfId="2" applyNumberFormat="1" applyFont="1" applyFill="1" applyBorder="1" applyAlignment="1">
      <alignment horizontal="right" vertical="center" indent="1"/>
    </xf>
    <xf numFmtId="0" fontId="7" fillId="0" borderId="87" xfId="6" applyFont="1" applyBorder="1" applyAlignment="1">
      <alignment horizontal="center" vertical="center"/>
    </xf>
    <xf numFmtId="0" fontId="7" fillId="0" borderId="49" xfId="4" applyFont="1" applyBorder="1" applyAlignment="1">
      <alignment horizontal="center" vertical="center"/>
    </xf>
    <xf numFmtId="0" fontId="7" fillId="0" borderId="49" xfId="6" quotePrefix="1" applyFont="1" applyBorder="1" applyAlignment="1">
      <alignment horizontal="left" vertical="center" wrapText="1"/>
    </xf>
    <xf numFmtId="2" fontId="6" fillId="0" borderId="88" xfId="6" applyNumberFormat="1" applyFont="1" applyBorder="1" applyAlignment="1">
      <alignment horizontal="center" vertical="center"/>
    </xf>
    <xf numFmtId="0" fontId="7" fillId="0" borderId="88" xfId="6" applyFont="1" applyBorder="1" applyAlignment="1">
      <alignment horizontal="center" vertical="center"/>
    </xf>
    <xf numFmtId="2" fontId="6" fillId="0" borderId="37" xfId="6" applyNumberFormat="1" applyFont="1" applyBorder="1" applyAlignment="1">
      <alignment horizontal="center" vertical="center"/>
    </xf>
    <xf numFmtId="49" fontId="6" fillId="0" borderId="89" xfId="6" quotePrefix="1" applyNumberFormat="1" applyFont="1" applyBorder="1" applyAlignment="1">
      <alignment horizontal="center" vertical="center"/>
    </xf>
    <xf numFmtId="0" fontId="36" fillId="0" borderId="89" xfId="6" quotePrefix="1" applyFont="1" applyBorder="1" applyAlignment="1">
      <alignment horizontal="left" vertical="center" wrapText="1"/>
    </xf>
    <xf numFmtId="0" fontId="6" fillId="0" borderId="38" xfId="4" applyFont="1" applyBorder="1" applyAlignment="1">
      <alignment horizontal="center" vertical="center"/>
    </xf>
    <xf numFmtId="0" fontId="38" fillId="0" borderId="38" xfId="6" applyFont="1" applyBorder="1" applyAlignment="1">
      <alignment horizontal="center" vertical="center"/>
    </xf>
    <xf numFmtId="167" fontId="41" fillId="0" borderId="89" xfId="1" applyNumberFormat="1" applyFont="1" applyFill="1" applyBorder="1" applyAlignment="1">
      <alignment vertical="center"/>
    </xf>
    <xf numFmtId="166" fontId="41" fillId="0" borderId="89" xfId="1" applyNumberFormat="1" applyFont="1" applyFill="1" applyBorder="1" applyAlignment="1">
      <alignment vertical="center"/>
    </xf>
    <xf numFmtId="164" fontId="41" fillId="6" borderId="89" xfId="1" applyNumberFormat="1" applyFont="1" applyFill="1" applyBorder="1" applyAlignment="1">
      <alignment vertical="center"/>
    </xf>
    <xf numFmtId="165" fontId="41" fillId="6" borderId="90" xfId="1" applyNumberFormat="1" applyFont="1" applyFill="1" applyBorder="1" applyAlignment="1">
      <alignment vertical="center"/>
    </xf>
    <xf numFmtId="164" fontId="6" fillId="0" borderId="43" xfId="1" applyNumberFormat="1" applyFont="1" applyFill="1" applyBorder="1" applyAlignment="1">
      <alignment vertical="center"/>
    </xf>
    <xf numFmtId="165" fontId="0" fillId="0" borderId="0" xfId="0" applyNumberFormat="1"/>
    <xf numFmtId="43" fontId="18" fillId="0" borderId="0" xfId="1" applyFont="1" applyAlignment="1">
      <alignment vertical="center"/>
    </xf>
    <xf numFmtId="43" fontId="18" fillId="0" borderId="0" xfId="6" applyNumberFormat="1" applyFont="1" applyAlignment="1">
      <alignment vertical="center"/>
    </xf>
    <xf numFmtId="166" fontId="6" fillId="3" borderId="43" xfId="1" applyNumberFormat="1" applyFont="1" applyFill="1" applyBorder="1" applyAlignment="1">
      <alignment vertical="center"/>
    </xf>
    <xf numFmtId="164" fontId="18" fillId="0" borderId="0" xfId="6" applyNumberFormat="1" applyFont="1" applyAlignment="1">
      <alignment vertical="center"/>
    </xf>
    <xf numFmtId="0" fontId="7" fillId="3" borderId="50" xfId="6" applyFont="1" applyFill="1" applyBorder="1" applyAlignment="1">
      <alignment horizontal="center" vertical="center"/>
    </xf>
    <xf numFmtId="49" fontId="6" fillId="3" borderId="43" xfId="6" applyNumberFormat="1" applyFont="1" applyFill="1" applyBorder="1" applyAlignment="1">
      <alignment horizontal="center" vertical="center"/>
    </xf>
    <xf numFmtId="0" fontId="7" fillId="3" borderId="41" xfId="6" applyFont="1" applyFill="1" applyBorder="1" applyAlignment="1">
      <alignment vertical="center" wrapText="1"/>
    </xf>
    <xf numFmtId="0" fontId="6" fillId="3" borderId="43" xfId="4" applyFont="1" applyFill="1" applyBorder="1" applyAlignment="1">
      <alignment horizontal="center" vertical="center"/>
    </xf>
    <xf numFmtId="0" fontId="7" fillId="3" borderId="62" xfId="6" applyFont="1" applyFill="1" applyBorder="1" applyAlignment="1">
      <alignment horizontal="center" vertical="center"/>
    </xf>
    <xf numFmtId="0" fontId="7" fillId="3" borderId="51" xfId="6" applyFont="1" applyFill="1" applyBorder="1" applyAlignment="1">
      <alignment horizontal="center" vertical="center"/>
    </xf>
    <xf numFmtId="0" fontId="7" fillId="3" borderId="43" xfId="4" applyFont="1" applyFill="1" applyBorder="1" applyAlignment="1">
      <alignment horizontal="center" vertical="center"/>
    </xf>
    <xf numFmtId="2" fontId="6" fillId="3" borderId="42" xfId="6" applyNumberFormat="1" applyFont="1" applyFill="1" applyBorder="1" applyAlignment="1">
      <alignment horizontal="center" vertical="center"/>
    </xf>
    <xf numFmtId="2" fontId="6" fillId="3" borderId="40" xfId="6" applyNumberFormat="1" applyFont="1" applyFill="1" applyBorder="1" applyAlignment="1">
      <alignment horizontal="center" vertical="center"/>
    </xf>
    <xf numFmtId="0" fontId="6" fillId="3" borderId="43" xfId="4" applyFont="1" applyFill="1" applyBorder="1" applyAlignment="1">
      <alignment horizontal="center" vertical="center" wrapText="1"/>
    </xf>
    <xf numFmtId="0" fontId="7" fillId="3" borderId="40" xfId="6" applyFont="1" applyFill="1" applyBorder="1" applyAlignment="1">
      <alignment horizontal="center" vertical="center"/>
    </xf>
    <xf numFmtId="0" fontId="7" fillId="3" borderId="41" xfId="6" quotePrefix="1" applyFont="1" applyFill="1" applyBorder="1" applyAlignment="1">
      <alignment horizontal="left" vertical="center" wrapText="1"/>
    </xf>
    <xf numFmtId="49" fontId="6" fillId="3" borderId="43" xfId="6" quotePrefix="1" applyNumberFormat="1" applyFont="1" applyFill="1" applyBorder="1" applyAlignment="1">
      <alignment horizontal="center" vertical="center"/>
    </xf>
    <xf numFmtId="0" fontId="6" fillId="3" borderId="43" xfId="6" quotePrefix="1" applyFont="1" applyFill="1" applyBorder="1" applyAlignment="1">
      <alignment horizontal="left" vertical="center" wrapText="1"/>
    </xf>
    <xf numFmtId="0" fontId="6" fillId="3" borderId="43" xfId="6" applyFont="1" applyFill="1" applyBorder="1" applyAlignment="1">
      <alignment horizontal="left" vertical="center" wrapText="1"/>
    </xf>
    <xf numFmtId="49" fontId="6" fillId="3" borderId="41" xfId="6" applyNumberFormat="1" applyFont="1" applyFill="1" applyBorder="1" applyAlignment="1">
      <alignment horizontal="center" vertical="center"/>
    </xf>
    <xf numFmtId="49" fontId="7" fillId="3" borderId="43" xfId="6" applyNumberFormat="1" applyFont="1" applyFill="1" applyBorder="1" applyAlignment="1">
      <alignment horizontal="center" vertical="center"/>
    </xf>
    <xf numFmtId="49" fontId="7" fillId="3" borderId="41" xfId="6" applyNumberFormat="1" applyFont="1" applyFill="1" applyBorder="1" applyAlignment="1">
      <alignment horizontal="center" vertical="center"/>
    </xf>
    <xf numFmtId="0" fontId="7" fillId="3" borderId="40" xfId="4" quotePrefix="1" applyFont="1" applyFill="1" applyBorder="1" applyAlignment="1">
      <alignment horizontal="center" vertical="center"/>
    </xf>
    <xf numFmtId="167" fontId="6" fillId="3" borderId="43" xfId="1" applyNumberFormat="1" applyFont="1" applyFill="1" applyBorder="1" applyAlignment="1">
      <alignment vertical="center"/>
    </xf>
    <xf numFmtId="164" fontId="6" fillId="3" borderId="43" xfId="1" applyNumberFormat="1" applyFont="1" applyFill="1" applyBorder="1" applyAlignment="1">
      <alignment vertical="center"/>
    </xf>
    <xf numFmtId="165" fontId="6" fillId="3" borderId="44" xfId="1" applyNumberFormat="1" applyFont="1" applyFill="1" applyBorder="1" applyAlignment="1">
      <alignment vertical="center"/>
    </xf>
    <xf numFmtId="164" fontId="6" fillId="3" borderId="36" xfId="1" applyNumberFormat="1" applyFont="1" applyFill="1" applyBorder="1" applyAlignment="1">
      <alignment vertical="center"/>
    </xf>
    <xf numFmtId="165" fontId="6" fillId="3" borderId="47" xfId="1" applyNumberFormat="1" applyFont="1" applyFill="1" applyBorder="1" applyAlignment="1">
      <alignment vertical="center"/>
    </xf>
    <xf numFmtId="164" fontId="7" fillId="3" borderId="36" xfId="6" applyNumberFormat="1" applyFont="1" applyFill="1" applyBorder="1" applyAlignment="1">
      <alignment vertical="center"/>
    </xf>
    <xf numFmtId="165" fontId="7" fillId="3" borderId="47" xfId="6" applyNumberFormat="1" applyFont="1" applyFill="1" applyBorder="1" applyAlignment="1">
      <alignment vertical="center"/>
    </xf>
    <xf numFmtId="0" fontId="6" fillId="3" borderId="43" xfId="6" quotePrefix="1" applyFont="1" applyFill="1" applyBorder="1" applyAlignment="1">
      <alignment horizontal="left" vertical="center" wrapText="1" indent="1"/>
    </xf>
    <xf numFmtId="0" fontId="6" fillId="3" borderId="43" xfId="6" applyFont="1" applyFill="1" applyBorder="1" applyAlignment="1">
      <alignment horizontal="left" vertical="center" wrapText="1" indent="1"/>
    </xf>
    <xf numFmtId="0" fontId="6" fillId="3" borderId="41" xfId="6" applyFont="1" applyFill="1" applyBorder="1" applyAlignment="1">
      <alignment horizontal="left" vertical="center" wrapText="1"/>
    </xf>
    <xf numFmtId="0" fontId="6" fillId="3" borderId="43" xfId="6" applyFont="1" applyFill="1" applyBorder="1" applyAlignment="1">
      <alignment vertical="center"/>
    </xf>
    <xf numFmtId="164" fontId="7" fillId="3" borderId="43" xfId="1" applyNumberFormat="1" applyFont="1" applyFill="1" applyBorder="1" applyAlignment="1">
      <alignment vertical="center"/>
    </xf>
    <xf numFmtId="165" fontId="7" fillId="3" borderId="44" xfId="1" applyNumberFormat="1" applyFont="1" applyFill="1" applyBorder="1" applyAlignment="1">
      <alignment vertical="center"/>
    </xf>
    <xf numFmtId="0" fontId="7" fillId="3" borderId="43" xfId="6" applyFont="1" applyFill="1" applyBorder="1" applyAlignment="1">
      <alignment horizontal="left" vertical="center" wrapText="1"/>
    </xf>
    <xf numFmtId="164" fontId="7" fillId="3" borderId="41" xfId="1" applyNumberFormat="1" applyFont="1" applyFill="1" applyBorder="1" applyAlignment="1">
      <alignment vertical="center"/>
    </xf>
    <xf numFmtId="165" fontId="7" fillId="3" borderId="55" xfId="1" applyNumberFormat="1" applyFont="1" applyFill="1" applyBorder="1" applyAlignment="1">
      <alignment vertical="center"/>
    </xf>
    <xf numFmtId="0" fontId="7" fillId="3" borderId="43" xfId="6" quotePrefix="1" applyFont="1" applyFill="1" applyBorder="1" applyAlignment="1">
      <alignment horizontal="left" vertical="center" wrapText="1"/>
    </xf>
    <xf numFmtId="9" fontId="6" fillId="3" borderId="43" xfId="3" applyFont="1" applyFill="1" applyBorder="1" applyAlignment="1">
      <alignment horizontal="center" vertical="center"/>
    </xf>
    <xf numFmtId="0" fontId="6" fillId="3" borderId="41" xfId="6" quotePrefix="1" applyFont="1" applyFill="1" applyBorder="1" applyAlignment="1">
      <alignment horizontal="left" vertical="center" wrapText="1"/>
    </xf>
    <xf numFmtId="0" fontId="7" fillId="3" borderId="41" xfId="6" applyFont="1" applyFill="1" applyBorder="1" applyAlignment="1">
      <alignment horizontal="left" vertical="center" wrapText="1"/>
    </xf>
    <xf numFmtId="0" fontId="4" fillId="5" borderId="13" xfId="4" applyFont="1" applyFill="1" applyBorder="1" applyAlignment="1">
      <alignment horizontal="center" vertical="center" wrapText="1"/>
    </xf>
    <xf numFmtId="165" fontId="6" fillId="0" borderId="43" xfId="1" applyNumberFormat="1" applyFont="1" applyFill="1" applyBorder="1" applyAlignment="1">
      <alignment vertical="center"/>
    </xf>
    <xf numFmtId="0" fontId="7" fillId="3" borderId="43" xfId="4" quotePrefix="1" applyFont="1" applyFill="1" applyBorder="1" applyAlignment="1">
      <alignment horizontal="left" vertical="center"/>
    </xf>
    <xf numFmtId="0" fontId="6" fillId="3" borderId="43" xfId="6" quotePrefix="1" applyFont="1" applyFill="1" applyBorder="1" applyAlignment="1">
      <alignment horizontal="left" vertical="center"/>
    </xf>
    <xf numFmtId="0" fontId="6" fillId="3" borderId="41" xfId="6" applyFont="1" applyFill="1" applyBorder="1" applyAlignment="1">
      <alignment horizontal="left" vertical="center"/>
    </xf>
    <xf numFmtId="0" fontId="6" fillId="3" borderId="43" xfId="6" applyFont="1" applyFill="1" applyBorder="1" applyAlignment="1">
      <alignment horizontal="left" vertical="center"/>
    </xf>
    <xf numFmtId="0" fontId="6" fillId="3" borderId="41" xfId="6" quotePrefix="1" applyFont="1" applyFill="1" applyBorder="1" applyAlignment="1">
      <alignment horizontal="left" vertical="center"/>
    </xf>
    <xf numFmtId="165" fontId="7" fillId="3" borderId="51" xfId="1" applyNumberFormat="1" applyFont="1" applyFill="1" applyBorder="1" applyAlignment="1">
      <alignment vertical="center"/>
    </xf>
    <xf numFmtId="0" fontId="7" fillId="3" borderId="43" xfId="6" applyFont="1" applyFill="1" applyBorder="1" applyAlignment="1" applyProtection="1">
      <alignment horizontal="center" vertical="center"/>
      <protection locked="0"/>
    </xf>
    <xf numFmtId="164" fontId="7" fillId="3" borderId="43" xfId="1" applyNumberFormat="1" applyFont="1" applyFill="1" applyBorder="1" applyAlignment="1" applyProtection="1">
      <alignment vertical="center"/>
      <protection locked="0"/>
    </xf>
    <xf numFmtId="165" fontId="7" fillId="3" borderId="43" xfId="1" applyNumberFormat="1" applyFont="1" applyFill="1" applyBorder="1" applyAlignment="1" applyProtection="1">
      <alignment vertical="center"/>
      <protection locked="0"/>
    </xf>
    <xf numFmtId="0" fontId="6" fillId="3" borderId="43" xfId="6" applyFont="1" applyFill="1" applyBorder="1" applyAlignment="1" applyProtection="1">
      <alignment horizontal="center" vertical="center"/>
      <protection locked="0"/>
    </xf>
    <xf numFmtId="164" fontId="6" fillId="3" borderId="43" xfId="1" applyNumberFormat="1" applyFont="1" applyFill="1" applyBorder="1" applyAlignment="1" applyProtection="1">
      <alignment vertical="center"/>
      <protection locked="0"/>
    </xf>
    <xf numFmtId="165" fontId="6" fillId="3" borderId="43" xfId="1" applyNumberFormat="1" applyFont="1" applyFill="1" applyBorder="1" applyAlignment="1" applyProtection="1">
      <alignment vertical="center"/>
      <protection locked="0"/>
    </xf>
    <xf numFmtId="9" fontId="7" fillId="3" borderId="43" xfId="3" applyFont="1" applyFill="1" applyBorder="1" applyAlignment="1" applyProtection="1">
      <alignment horizontal="center" vertical="center"/>
      <protection locked="0"/>
    </xf>
    <xf numFmtId="0" fontId="6" fillId="3" borderId="43" xfId="6" quotePrefix="1" applyFont="1" applyFill="1" applyBorder="1" applyAlignment="1" applyProtection="1">
      <alignment horizontal="center" vertical="center"/>
      <protection locked="0"/>
    </xf>
    <xf numFmtId="0" fontId="6" fillId="3" borderId="43" xfId="6" applyFont="1" applyFill="1" applyBorder="1" applyAlignment="1" applyProtection="1">
      <alignment horizontal="center" vertical="center" wrapText="1"/>
      <protection locked="0"/>
    </xf>
    <xf numFmtId="164" fontId="6" fillId="3" borderId="43" xfId="1" applyNumberFormat="1" applyFont="1" applyFill="1" applyBorder="1" applyAlignment="1" applyProtection="1">
      <alignment vertical="center" wrapText="1"/>
      <protection locked="0"/>
    </xf>
    <xf numFmtId="165" fontId="6" fillId="3" borderId="43" xfId="1" applyNumberFormat="1" applyFont="1" applyFill="1" applyBorder="1" applyAlignment="1" applyProtection="1">
      <alignment vertical="center" wrapText="1"/>
      <protection locked="0"/>
    </xf>
    <xf numFmtId="0" fontId="6" fillId="3" borderId="41" xfId="6" applyFont="1" applyFill="1" applyBorder="1" applyAlignment="1" applyProtection="1">
      <alignment horizontal="center" vertical="center"/>
      <protection locked="0"/>
    </xf>
    <xf numFmtId="0" fontId="6" fillId="3" borderId="48" xfId="6" applyFont="1" applyFill="1" applyBorder="1" applyAlignment="1" applyProtection="1">
      <alignment horizontal="center" vertical="center"/>
      <protection locked="0"/>
    </xf>
    <xf numFmtId="0" fontId="7" fillId="3" borderId="48" xfId="6" applyFont="1" applyFill="1" applyBorder="1" applyAlignment="1" applyProtection="1">
      <alignment horizontal="center" vertical="center"/>
      <protection locked="0"/>
    </xf>
    <xf numFmtId="164" fontId="6" fillId="3" borderId="41" xfId="1" applyNumberFormat="1" applyFont="1" applyFill="1" applyBorder="1" applyAlignment="1" applyProtection="1">
      <alignment vertical="center"/>
      <protection locked="0"/>
    </xf>
    <xf numFmtId="9" fontId="6" fillId="3" borderId="43" xfId="3" applyFont="1" applyFill="1" applyBorder="1" applyAlignment="1" applyProtection="1">
      <alignment horizontal="center" vertical="center"/>
      <protection locked="0"/>
    </xf>
    <xf numFmtId="1" fontId="6" fillId="3" borderId="43" xfId="3" applyNumberFormat="1" applyFont="1" applyFill="1" applyBorder="1" applyAlignment="1" applyProtection="1">
      <alignment horizontal="center" vertical="center"/>
      <protection locked="0"/>
    </xf>
    <xf numFmtId="0" fontId="7" fillId="3" borderId="40" xfId="4" quotePrefix="1" applyFont="1" applyFill="1" applyBorder="1" applyAlignment="1" applyProtection="1">
      <alignment horizontal="center" vertical="center"/>
      <protection locked="0"/>
    </xf>
    <xf numFmtId="0" fontId="6" fillId="3" borderId="41" xfId="4" applyFont="1" applyFill="1" applyBorder="1" applyAlignment="1" applyProtection="1">
      <alignment horizontal="center" vertical="center"/>
      <protection locked="0"/>
    </xf>
    <xf numFmtId="0" fontId="6" fillId="3" borderId="41" xfId="6" applyFont="1" applyFill="1" applyBorder="1" applyAlignment="1" applyProtection="1">
      <alignment horizontal="left" vertical="center" wrapText="1"/>
      <protection locked="0"/>
    </xf>
    <xf numFmtId="0" fontId="6" fillId="3" borderId="43" xfId="4" applyFont="1" applyFill="1" applyBorder="1" applyAlignment="1" applyProtection="1">
      <alignment horizontal="center" vertical="center"/>
      <protection locked="0"/>
    </xf>
    <xf numFmtId="9" fontId="6" fillId="3" borderId="43" xfId="4" applyNumberFormat="1" applyFont="1" applyFill="1" applyBorder="1" applyAlignment="1" applyProtection="1">
      <alignment horizontal="center" vertical="center"/>
      <protection locked="0"/>
    </xf>
    <xf numFmtId="9" fontId="6" fillId="3" borderId="43" xfId="0" applyNumberFormat="1" applyFont="1" applyFill="1" applyBorder="1" applyAlignment="1" applyProtection="1">
      <alignment horizontal="center" vertical="center"/>
      <protection locked="0"/>
    </xf>
    <xf numFmtId="1" fontId="6" fillId="3" borderId="43" xfId="0" applyNumberFormat="1" applyFont="1" applyFill="1" applyBorder="1" applyAlignment="1" applyProtection="1">
      <alignment horizontal="center" vertical="center"/>
      <protection locked="0"/>
    </xf>
    <xf numFmtId="9" fontId="7" fillId="3" borderId="43" xfId="0" applyNumberFormat="1" applyFont="1" applyFill="1" applyBorder="1" applyAlignment="1" applyProtection="1">
      <alignment horizontal="center" vertical="center"/>
      <protection locked="0"/>
    </xf>
    <xf numFmtId="0" fontId="7" fillId="3" borderId="43" xfId="4" applyFont="1" applyFill="1" applyBorder="1" applyAlignment="1" applyProtection="1">
      <alignment horizontal="center" vertical="center"/>
      <protection locked="0"/>
    </xf>
    <xf numFmtId="0" fontId="7" fillId="0" borderId="42" xfId="4" applyFont="1" applyBorder="1" applyAlignment="1" applyProtection="1">
      <alignment horizontal="center" vertical="center"/>
      <protection locked="0"/>
    </xf>
    <xf numFmtId="0" fontId="6" fillId="0" borderId="43" xfId="4" applyFont="1" applyBorder="1" applyAlignment="1" applyProtection="1">
      <alignment horizontal="center" vertical="center"/>
      <protection locked="0"/>
    </xf>
    <xf numFmtId="0" fontId="7" fillId="3" borderId="43" xfId="4" quotePrefix="1" applyFont="1" applyFill="1" applyBorder="1" applyAlignment="1" applyProtection="1">
      <alignment horizontal="left" vertical="center"/>
      <protection locked="0"/>
    </xf>
    <xf numFmtId="165" fontId="18" fillId="0" borderId="0" xfId="4" applyNumberFormat="1" applyFont="1" applyAlignment="1">
      <alignment vertical="center"/>
    </xf>
    <xf numFmtId="165" fontId="4" fillId="5" borderId="39" xfId="6" applyNumberFormat="1" applyFont="1" applyFill="1" applyBorder="1" applyAlignment="1">
      <alignment horizontal="center" vertical="center"/>
    </xf>
    <xf numFmtId="165" fontId="4" fillId="5" borderId="19" xfId="4" applyNumberFormat="1" applyFont="1" applyFill="1" applyBorder="1" applyAlignment="1">
      <alignment horizontal="center" vertical="center" wrapText="1"/>
    </xf>
    <xf numFmtId="165" fontId="6" fillId="0" borderId="0" xfId="4" applyNumberFormat="1" applyFont="1"/>
    <xf numFmtId="165" fontId="6" fillId="0" borderId="0" xfId="4" applyNumberFormat="1" applyFont="1" applyAlignment="1">
      <alignment vertical="center"/>
    </xf>
    <xf numFmtId="164" fontId="4" fillId="5" borderId="39" xfId="6" applyNumberFormat="1" applyFont="1" applyFill="1" applyBorder="1" applyAlignment="1">
      <alignment horizontal="center" vertical="center"/>
    </xf>
    <xf numFmtId="0" fontId="7" fillId="3" borderId="41" xfId="4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vertical="center" wrapText="1"/>
    </xf>
    <xf numFmtId="165" fontId="6" fillId="3" borderId="44" xfId="1" applyNumberFormat="1" applyFont="1" applyFill="1" applyBorder="1" applyAlignment="1">
      <alignment vertical="center" wrapText="1"/>
    </xf>
    <xf numFmtId="165" fontId="6" fillId="3" borderId="51" xfId="1" applyNumberFormat="1" applyFont="1" applyFill="1" applyBorder="1" applyAlignment="1">
      <alignment vertical="center"/>
    </xf>
    <xf numFmtId="165" fontId="7" fillId="3" borderId="8" xfId="6" applyNumberFormat="1" applyFont="1" applyFill="1" applyBorder="1" applyAlignment="1">
      <alignment vertical="center"/>
    </xf>
    <xf numFmtId="0" fontId="6" fillId="3" borderId="0" xfId="6" applyFont="1" applyFill="1" applyAlignment="1">
      <alignment vertical="center" wrapText="1"/>
    </xf>
    <xf numFmtId="9" fontId="6" fillId="3" borderId="43" xfId="6" applyNumberFormat="1" applyFont="1" applyFill="1" applyBorder="1" applyAlignment="1" applyProtection="1">
      <alignment horizontal="center" vertical="center"/>
      <protection locked="0"/>
    </xf>
    <xf numFmtId="0" fontId="7" fillId="3" borderId="54" xfId="6" applyFont="1" applyFill="1" applyBorder="1" applyAlignment="1" applyProtection="1">
      <alignment horizontal="center" vertical="center"/>
      <protection locked="0"/>
    </xf>
    <xf numFmtId="9" fontId="6" fillId="3" borderId="48" xfId="4" applyNumberFormat="1" applyFont="1" applyFill="1" applyBorder="1" applyAlignment="1" applyProtection="1">
      <alignment horizontal="center" vertical="center"/>
      <protection locked="0"/>
    </xf>
    <xf numFmtId="166" fontId="6" fillId="3" borderId="41" xfId="1" applyNumberFormat="1" applyFont="1" applyFill="1" applyBorder="1" applyAlignment="1" applyProtection="1">
      <alignment vertical="center"/>
      <protection locked="0"/>
    </xf>
    <xf numFmtId="2" fontId="6" fillId="0" borderId="40" xfId="6" applyNumberFormat="1" applyFont="1" applyBorder="1" applyAlignment="1" applyProtection="1">
      <alignment horizontal="left" vertical="center" indent="1"/>
      <protection locked="0"/>
    </xf>
    <xf numFmtId="49" fontId="6" fillId="0" borderId="41" xfId="6" applyNumberFormat="1" applyFont="1" applyBorder="1" applyAlignment="1" applyProtection="1">
      <alignment horizontal="center" vertical="center"/>
      <protection locked="0"/>
    </xf>
    <xf numFmtId="0" fontId="36" fillId="0" borderId="41" xfId="6" applyFont="1" applyBorder="1" applyAlignment="1" applyProtection="1">
      <alignment horizontal="left" vertical="center" wrapText="1" indent="1"/>
      <protection locked="0"/>
    </xf>
    <xf numFmtId="0" fontId="7" fillId="0" borderId="40" xfId="6" applyFont="1" applyBorder="1" applyAlignment="1" applyProtection="1">
      <alignment horizontal="center" vertical="center"/>
      <protection locked="0"/>
    </xf>
    <xf numFmtId="0" fontId="7" fillId="0" borderId="41" xfId="6" applyFont="1" applyBorder="1" applyAlignment="1" applyProtection="1">
      <alignment vertical="center"/>
      <protection locked="0"/>
    </xf>
    <xf numFmtId="0" fontId="21" fillId="3" borderId="0" xfId="4" quotePrefix="1" applyFont="1" applyFill="1" applyAlignment="1">
      <alignment horizontal="right" vertical="center" wrapText="1"/>
    </xf>
    <xf numFmtId="164" fontId="21" fillId="3" borderId="0" xfId="1" applyNumberFormat="1" applyFont="1" applyFill="1" applyBorder="1" applyAlignment="1">
      <alignment horizontal="right" vertical="center" indent="1"/>
    </xf>
    <xf numFmtId="165" fontId="21" fillId="3" borderId="0" xfId="2" applyNumberFormat="1" applyFont="1" applyFill="1" applyBorder="1" applyAlignment="1">
      <alignment horizontal="right" vertical="center" wrapText="1" indent="1"/>
    </xf>
    <xf numFmtId="0" fontId="18" fillId="3" borderId="0" xfId="6" applyFont="1" applyFill="1" applyAlignment="1">
      <alignment vertical="center"/>
    </xf>
    <xf numFmtId="0" fontId="6" fillId="0" borderId="43" xfId="6" applyFont="1" applyBorder="1" applyAlignment="1">
      <alignment horizontal="left" vertical="center" indent="1"/>
    </xf>
    <xf numFmtId="0" fontId="6" fillId="0" borderId="41" xfId="6" applyFont="1" applyBorder="1" applyAlignment="1">
      <alignment horizontal="left" vertical="center" indent="1"/>
    </xf>
    <xf numFmtId="0" fontId="23" fillId="3" borderId="43" xfId="4" applyFont="1" applyFill="1" applyBorder="1" applyAlignment="1" applyProtection="1">
      <alignment horizontal="center" vertical="center"/>
      <protection locked="0"/>
    </xf>
    <xf numFmtId="164" fontId="23" fillId="3" borderId="43" xfId="24" applyNumberFormat="1" applyFont="1" applyFill="1" applyBorder="1" applyAlignment="1" applyProtection="1">
      <alignment horizontal="right" vertical="center" indent="1"/>
      <protection locked="0"/>
    </xf>
    <xf numFmtId="165" fontId="23" fillId="3" borderId="43" xfId="24" applyNumberFormat="1" applyFont="1" applyFill="1" applyBorder="1" applyAlignment="1" applyProtection="1">
      <alignment horizontal="right" vertical="center" indent="1"/>
      <protection locked="0"/>
    </xf>
    <xf numFmtId="177" fontId="23" fillId="3" borderId="43" xfId="24" applyNumberFormat="1" applyFont="1" applyFill="1" applyBorder="1" applyAlignment="1" applyProtection="1">
      <alignment horizontal="center" vertical="center"/>
      <protection locked="0"/>
    </xf>
    <xf numFmtId="0" fontId="5" fillId="0" borderId="42" xfId="4" applyFont="1" applyBorder="1" applyAlignment="1" applyProtection="1">
      <alignment horizontal="center" vertical="center"/>
      <protection locked="0"/>
    </xf>
    <xf numFmtId="0" fontId="23" fillId="0" borderId="43" xfId="4" applyFont="1" applyBorder="1" applyAlignment="1" applyProtection="1">
      <alignment horizontal="left" vertical="center" indent="1"/>
      <protection locked="0"/>
    </xf>
    <xf numFmtId="164" fontId="23" fillId="3" borderId="43" xfId="24" applyNumberFormat="1" applyFont="1" applyFill="1" applyBorder="1" applyAlignment="1" applyProtection="1">
      <alignment horizontal="justify" vertical="center" wrapText="1"/>
    </xf>
    <xf numFmtId="165" fontId="23" fillId="3" borderId="43" xfId="24" applyNumberFormat="1" applyFont="1" applyFill="1" applyBorder="1" applyAlignment="1" applyProtection="1">
      <alignment vertical="center"/>
    </xf>
    <xf numFmtId="0" fontId="52" fillId="3" borderId="43" xfId="4" applyFont="1" applyFill="1" applyBorder="1" applyAlignment="1" applyProtection="1">
      <alignment horizontal="center" vertical="center"/>
      <protection locked="0"/>
    </xf>
    <xf numFmtId="177" fontId="6" fillId="3" borderId="43" xfId="24" applyNumberFormat="1" applyFont="1" applyFill="1" applyBorder="1" applyAlignment="1" applyProtection="1">
      <alignment horizontal="center" vertical="center"/>
      <protection locked="0"/>
    </xf>
    <xf numFmtId="165" fontId="52" fillId="3" borderId="41" xfId="24" applyNumberFormat="1" applyFont="1" applyFill="1" applyBorder="1" applyAlignment="1" applyProtection="1">
      <alignment horizontal="right" vertical="center" indent="1"/>
      <protection locked="0"/>
    </xf>
    <xf numFmtId="164" fontId="7" fillId="3" borderId="33" xfId="6" applyNumberFormat="1" applyFont="1" applyFill="1" applyBorder="1" applyAlignment="1">
      <alignment vertical="center"/>
    </xf>
    <xf numFmtId="165" fontId="7" fillId="3" borderId="30" xfId="6" applyNumberFormat="1" applyFont="1" applyFill="1" applyBorder="1" applyAlignment="1">
      <alignment vertical="center"/>
    </xf>
    <xf numFmtId="168" fontId="4" fillId="3" borderId="12" xfId="1" applyNumberFormat="1" applyFont="1" applyFill="1" applyBorder="1" applyAlignment="1" applyProtection="1">
      <alignment horizontal="center" vertical="center"/>
      <protection locked="0"/>
    </xf>
    <xf numFmtId="169" fontId="7" fillId="3" borderId="43" xfId="1" applyNumberFormat="1" applyFont="1" applyFill="1" applyBorder="1" applyAlignment="1" applyProtection="1">
      <alignment horizontal="center" vertical="center"/>
      <protection locked="0"/>
    </xf>
    <xf numFmtId="169" fontId="6" fillId="3" borderId="43" xfId="1" applyNumberFormat="1" applyFont="1" applyFill="1" applyBorder="1" applyAlignment="1" applyProtection="1">
      <alignment horizontal="center" vertical="center"/>
      <protection locked="0"/>
    </xf>
    <xf numFmtId="9" fontId="22" fillId="8" borderId="33" xfId="15" quotePrefix="1" applyFont="1" applyFill="1" applyBorder="1" applyAlignment="1" applyProtection="1">
      <alignment vertical="center" wrapText="1"/>
      <protection locked="0"/>
    </xf>
    <xf numFmtId="167" fontId="4" fillId="3" borderId="0" xfId="1" applyNumberFormat="1" applyFont="1" applyFill="1" applyBorder="1" applyAlignment="1" applyProtection="1">
      <alignment horizontal="center" vertical="center"/>
    </xf>
    <xf numFmtId="0" fontId="31" fillId="0" borderId="0" xfId="0" applyFont="1"/>
    <xf numFmtId="0" fontId="69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28" fillId="0" borderId="0" xfId="0" applyFont="1"/>
    <xf numFmtId="0" fontId="14" fillId="0" borderId="0" xfId="0" applyFont="1" applyAlignment="1">
      <alignment vertical="center"/>
    </xf>
    <xf numFmtId="0" fontId="17" fillId="0" borderId="0" xfId="0" applyFont="1"/>
    <xf numFmtId="0" fontId="16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vertical="center"/>
    </xf>
    <xf numFmtId="0" fontId="22" fillId="5" borderId="17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59" xfId="0" applyFont="1" applyBorder="1" applyAlignment="1">
      <alignment vertical="center" wrapText="1"/>
    </xf>
    <xf numFmtId="0" fontId="21" fillId="0" borderId="92" xfId="0" applyFont="1" applyBorder="1" applyAlignment="1">
      <alignment vertical="center" wrapText="1"/>
    </xf>
    <xf numFmtId="164" fontId="21" fillId="0" borderId="57" xfId="1" applyNumberFormat="1" applyFont="1" applyBorder="1" applyAlignment="1" applyProtection="1">
      <alignment horizontal="right" vertical="center" indent="1"/>
    </xf>
    <xf numFmtId="165" fontId="21" fillId="0" borderId="22" xfId="2" applyNumberFormat="1" applyFont="1" applyFill="1" applyBorder="1" applyAlignment="1" applyProtection="1">
      <alignment horizontal="right" vertical="center" indent="1"/>
    </xf>
    <xf numFmtId="178" fontId="28" fillId="0" borderId="0" xfId="1" applyNumberFormat="1" applyFont="1" applyProtection="1"/>
    <xf numFmtId="0" fontId="21" fillId="0" borderId="23" xfId="0" applyFont="1" applyBorder="1" applyAlignment="1">
      <alignment horizontal="center" vertical="center" wrapText="1"/>
    </xf>
    <xf numFmtId="0" fontId="21" fillId="0" borderId="45" xfId="0" quotePrefix="1" applyFont="1" applyBorder="1" applyAlignment="1">
      <alignment horizontal="left" vertical="center" wrapText="1"/>
    </xf>
    <xf numFmtId="0" fontId="21" fillId="0" borderId="25" xfId="0" quotePrefix="1" applyFont="1" applyBorder="1" applyAlignment="1">
      <alignment horizontal="left" vertical="center" wrapText="1"/>
    </xf>
    <xf numFmtId="164" fontId="21" fillId="0" borderId="23" xfId="1" applyNumberFormat="1" applyFont="1" applyBorder="1" applyAlignment="1" applyProtection="1">
      <alignment horizontal="right" vertical="center" indent="1"/>
    </xf>
    <xf numFmtId="165" fontId="21" fillId="0" borderId="24" xfId="2" applyNumberFormat="1" applyFont="1" applyFill="1" applyBorder="1" applyAlignment="1" applyProtection="1">
      <alignment horizontal="right" vertical="center" indent="1"/>
    </xf>
    <xf numFmtId="0" fontId="21" fillId="0" borderId="45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164" fontId="21" fillId="0" borderId="58" xfId="1" applyNumberFormat="1" applyFont="1" applyBorder="1" applyAlignment="1" applyProtection="1">
      <alignment horizontal="right" vertical="center" indent="1"/>
    </xf>
    <xf numFmtId="165" fontId="21" fillId="0" borderId="26" xfId="2" applyNumberFormat="1" applyFont="1" applyFill="1" applyBorder="1" applyAlignment="1" applyProtection="1">
      <alignment horizontal="right" vertical="center" indent="1"/>
    </xf>
    <xf numFmtId="164" fontId="21" fillId="0" borderId="37" xfId="1" applyNumberFormat="1" applyFont="1" applyBorder="1" applyAlignment="1" applyProtection="1">
      <alignment horizontal="right" vertical="center" indent="1"/>
    </xf>
    <xf numFmtId="165" fontId="21" fillId="0" borderId="60" xfId="2" applyNumberFormat="1" applyFont="1" applyFill="1" applyBorder="1" applyAlignment="1" applyProtection="1">
      <alignment horizontal="right" vertical="center" indent="1"/>
    </xf>
    <xf numFmtId="0" fontId="6" fillId="0" borderId="0" xfId="0" applyFont="1" applyAlignment="1">
      <alignment vertical="center"/>
    </xf>
    <xf numFmtId="164" fontId="22" fillId="0" borderId="1" xfId="0" applyNumberFormat="1" applyFont="1" applyBorder="1" applyAlignment="1">
      <alignment horizontal="right" vertical="center" indent="1"/>
    </xf>
    <xf numFmtId="165" fontId="22" fillId="0" borderId="1" xfId="0" applyNumberFormat="1" applyFont="1" applyBorder="1" applyAlignment="1">
      <alignment horizontal="right" vertical="center" indent="1"/>
    </xf>
    <xf numFmtId="9" fontId="22" fillId="3" borderId="1" xfId="15" quotePrefix="1" applyFont="1" applyFill="1" applyBorder="1" applyAlignment="1" applyProtection="1">
      <alignment vertical="center" wrapText="1"/>
    </xf>
    <xf numFmtId="0" fontId="16" fillId="0" borderId="0" xfId="0" applyFont="1" applyAlignment="1">
      <alignment horizontal="center" vertical="center"/>
    </xf>
    <xf numFmtId="164" fontId="21" fillId="0" borderId="76" xfId="0" applyNumberFormat="1" applyFont="1" applyBorder="1" applyAlignment="1">
      <alignment horizontal="right" vertical="center" indent="1"/>
    </xf>
    <xf numFmtId="165" fontId="21" fillId="0" borderId="19" xfId="0" applyNumberFormat="1" applyFont="1" applyBorder="1" applyAlignment="1">
      <alignment horizontal="right" vertical="center" inden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14" fillId="0" borderId="0" xfId="0" quotePrefix="1" applyFont="1" applyAlignment="1">
      <alignment horizontal="center" vertical="center"/>
    </xf>
    <xf numFmtId="0" fontId="37" fillId="3" borderId="0" xfId="0" quotePrefix="1" applyFont="1" applyFill="1" applyAlignment="1">
      <alignment horizontal="center" vertical="center" wrapText="1"/>
    </xf>
    <xf numFmtId="167" fontId="4" fillId="3" borderId="0" xfId="0" applyNumberFormat="1" applyFont="1" applyFill="1" applyAlignment="1">
      <alignment horizontal="center" vertical="center"/>
    </xf>
    <xf numFmtId="173" fontId="4" fillId="0" borderId="13" xfId="0" applyNumberFormat="1" applyFont="1" applyBorder="1" applyAlignment="1" applyProtection="1">
      <alignment horizontal="center" vertical="center"/>
      <protection locked="0"/>
    </xf>
    <xf numFmtId="0" fontId="24" fillId="5" borderId="33" xfId="4" applyFont="1" applyFill="1" applyBorder="1" applyAlignment="1">
      <alignment horizontal="justify" vertical="center" wrapText="1"/>
    </xf>
    <xf numFmtId="0" fontId="24" fillId="5" borderId="36" xfId="4" applyFont="1" applyFill="1" applyBorder="1" applyAlignment="1">
      <alignment horizontal="center" vertical="center" wrapText="1"/>
    </xf>
    <xf numFmtId="0" fontId="24" fillId="5" borderId="38" xfId="4" applyFont="1" applyFill="1" applyBorder="1" applyAlignment="1">
      <alignment horizontal="justify" vertical="center" wrapText="1"/>
    </xf>
    <xf numFmtId="0" fontId="13" fillId="3" borderId="50" xfId="4" quotePrefix="1" applyFont="1" applyFill="1" applyBorder="1" applyAlignment="1">
      <alignment horizontal="center" vertical="center"/>
    </xf>
    <xf numFmtId="0" fontId="2" fillId="3" borderId="49" xfId="4" applyFill="1" applyBorder="1" applyAlignment="1">
      <alignment horizontal="left" vertical="center"/>
    </xf>
    <xf numFmtId="0" fontId="66" fillId="3" borderId="43" xfId="4" quotePrefix="1" applyFont="1" applyFill="1" applyBorder="1" applyAlignment="1">
      <alignment horizontal="left" vertical="center" wrapText="1"/>
    </xf>
    <xf numFmtId="0" fontId="6" fillId="3" borderId="49" xfId="4" applyFont="1" applyFill="1" applyBorder="1" applyAlignment="1">
      <alignment horizontal="center" vertical="center"/>
    </xf>
    <xf numFmtId="0" fontId="2" fillId="3" borderId="42" xfId="4" applyFill="1" applyBorder="1" applyAlignment="1">
      <alignment horizontal="center" vertical="center"/>
    </xf>
    <xf numFmtId="0" fontId="2" fillId="3" borderId="43" xfId="4" applyFill="1" applyBorder="1" applyAlignment="1">
      <alignment horizontal="center" vertical="center"/>
    </xf>
    <xf numFmtId="0" fontId="6" fillId="3" borderId="43" xfId="4" applyFont="1" applyFill="1" applyBorder="1" applyAlignment="1">
      <alignment horizontal="left" vertical="center" wrapText="1" indent="1"/>
    </xf>
    <xf numFmtId="164" fontId="6" fillId="3" borderId="43" xfId="1" applyNumberFormat="1" applyFont="1" applyFill="1" applyBorder="1" applyAlignment="1" applyProtection="1">
      <alignment vertical="center"/>
    </xf>
    <xf numFmtId="165" fontId="6" fillId="3" borderId="44" xfId="1" applyNumberFormat="1" applyFont="1" applyFill="1" applyBorder="1" applyAlignment="1" applyProtection="1">
      <alignment vertical="center"/>
    </xf>
    <xf numFmtId="0" fontId="36" fillId="0" borderId="0" xfId="6" applyFont="1" applyAlignment="1">
      <alignment horizontal="left" vertical="center"/>
    </xf>
    <xf numFmtId="0" fontId="38" fillId="0" borderId="0" xfId="6" applyFont="1" applyAlignment="1">
      <alignment horizontal="center" vertical="center"/>
    </xf>
    <xf numFmtId="167" fontId="41" fillId="0" borderId="0" xfId="1" applyNumberFormat="1" applyFont="1" applyFill="1" applyBorder="1" applyAlignment="1" applyProtection="1">
      <alignment vertical="center"/>
    </xf>
    <xf numFmtId="166" fontId="41" fillId="0" borderId="0" xfId="1" applyNumberFormat="1" applyFont="1" applyFill="1" applyBorder="1" applyAlignment="1" applyProtection="1">
      <alignment vertical="center"/>
    </xf>
    <xf numFmtId="164" fontId="6" fillId="3" borderId="36" xfId="1" applyNumberFormat="1" applyFont="1" applyFill="1" applyBorder="1" applyAlignment="1" applyProtection="1">
      <alignment vertical="center"/>
    </xf>
    <xf numFmtId="165" fontId="6" fillId="3" borderId="47" xfId="1" applyNumberFormat="1" applyFont="1" applyFill="1" applyBorder="1" applyAlignment="1" applyProtection="1">
      <alignment vertical="center"/>
    </xf>
    <xf numFmtId="0" fontId="13" fillId="3" borderId="42" xfId="4" quotePrefix="1" applyFont="1" applyFill="1" applyBorder="1" applyAlignment="1">
      <alignment horizontal="center" vertical="center"/>
    </xf>
    <xf numFmtId="0" fontId="2" fillId="3" borderId="43" xfId="4" applyFill="1" applyBorder="1" applyAlignment="1">
      <alignment horizontal="left" vertical="center"/>
    </xf>
    <xf numFmtId="0" fontId="36" fillId="0" borderId="0" xfId="6" applyFont="1" applyAlignment="1">
      <alignment vertical="center"/>
    </xf>
    <xf numFmtId="0" fontId="2" fillId="0" borderId="0" xfId="4" quotePrefix="1" applyAlignment="1">
      <alignment horizontal="center"/>
    </xf>
    <xf numFmtId="0" fontId="66" fillId="3" borderId="43" xfId="4" applyFont="1" applyFill="1" applyBorder="1" applyAlignment="1">
      <alignment vertical="center" wrapText="1"/>
    </xf>
    <xf numFmtId="0" fontId="13" fillId="3" borderId="43" xfId="4" applyFont="1" applyFill="1" applyBorder="1" applyAlignment="1">
      <alignment vertical="center" wrapText="1"/>
    </xf>
    <xf numFmtId="0" fontId="6" fillId="3" borderId="0" xfId="0" applyFont="1" applyFill="1"/>
    <xf numFmtId="0" fontId="13" fillId="3" borderId="43" xfId="4" quotePrefix="1" applyFont="1" applyFill="1" applyBorder="1" applyAlignment="1">
      <alignment horizontal="left" vertical="center" wrapText="1"/>
    </xf>
    <xf numFmtId="0" fontId="6" fillId="3" borderId="0" xfId="4" applyFont="1" applyFill="1" applyAlignment="1">
      <alignment horizontal="center" vertical="center"/>
    </xf>
    <xf numFmtId="9" fontId="6" fillId="3" borderId="43" xfId="4" applyNumberFormat="1" applyFont="1" applyFill="1" applyBorder="1" applyAlignment="1">
      <alignment horizontal="center" vertical="center"/>
    </xf>
    <xf numFmtId="164" fontId="7" fillId="3" borderId="43" xfId="1" applyNumberFormat="1" applyFont="1" applyFill="1" applyBorder="1" applyAlignment="1" applyProtection="1">
      <alignment vertical="center"/>
    </xf>
    <xf numFmtId="165" fontId="7" fillId="3" borderId="44" xfId="1" applyNumberFormat="1" applyFont="1" applyFill="1" applyBorder="1" applyAlignment="1" applyProtection="1">
      <alignment vertical="center"/>
    </xf>
    <xf numFmtId="0" fontId="13" fillId="3" borderId="43" xfId="4" applyFont="1" applyFill="1" applyBorder="1" applyAlignment="1">
      <alignment horizontal="center" vertical="center"/>
    </xf>
    <xf numFmtId="0" fontId="7" fillId="3" borderId="43" xfId="4" applyFont="1" applyFill="1" applyBorder="1" applyAlignment="1">
      <alignment horizontal="left" vertical="center" wrapText="1" indent="1"/>
    </xf>
    <xf numFmtId="0" fontId="30" fillId="0" borderId="42" xfId="4" applyFont="1" applyBorder="1" applyAlignment="1">
      <alignment horizontal="center" vertical="center"/>
    </xf>
    <xf numFmtId="0" fontId="2" fillId="0" borderId="43" xfId="4" applyBorder="1" applyAlignment="1">
      <alignment horizontal="center" vertical="center"/>
    </xf>
    <xf numFmtId="0" fontId="6" fillId="0" borderId="43" xfId="4" applyFont="1" applyBorder="1" applyAlignment="1">
      <alignment horizontal="left" vertical="center" wrapText="1" indent="1"/>
    </xf>
    <xf numFmtId="0" fontId="38" fillId="0" borderId="43" xfId="4" applyFont="1" applyBorder="1" applyAlignment="1">
      <alignment horizontal="center" vertical="center"/>
    </xf>
    <xf numFmtId="167" fontId="41" fillId="0" borderId="41" xfId="1" applyNumberFormat="1" applyFont="1" applyFill="1" applyBorder="1" applyAlignment="1" applyProtection="1">
      <alignment vertical="center"/>
    </xf>
    <xf numFmtId="166" fontId="41" fillId="0" borderId="41" xfId="1" applyNumberFormat="1" applyFont="1" applyFill="1" applyBorder="1" applyAlignment="1" applyProtection="1">
      <alignment vertical="center"/>
    </xf>
    <xf numFmtId="164" fontId="41" fillId="6" borderId="36" xfId="1" applyNumberFormat="1" applyFont="1" applyFill="1" applyBorder="1" applyAlignment="1" applyProtection="1">
      <alignment vertical="center"/>
    </xf>
    <xf numFmtId="165" fontId="41" fillId="6" borderId="47" xfId="1" applyNumberFormat="1" applyFont="1" applyFill="1" applyBorder="1" applyAlignment="1" applyProtection="1">
      <alignment vertical="center"/>
    </xf>
    <xf numFmtId="164" fontId="7" fillId="5" borderId="11" xfId="1" quotePrefix="1" applyNumberFormat="1" applyFont="1" applyFill="1" applyBorder="1" applyAlignment="1" applyProtection="1">
      <alignment horizontal="center" vertical="center" wrapText="1"/>
    </xf>
    <xf numFmtId="9" fontId="6" fillId="3" borderId="49" xfId="3" applyFont="1" applyFill="1" applyBorder="1" applyAlignment="1" applyProtection="1">
      <alignment horizontal="center" vertical="center"/>
      <protection locked="0"/>
    </xf>
    <xf numFmtId="0" fontId="13" fillId="3" borderId="49" xfId="4" applyFont="1" applyFill="1" applyBorder="1" applyAlignment="1" applyProtection="1">
      <alignment vertical="center"/>
      <protection locked="0"/>
    </xf>
    <xf numFmtId="165" fontId="6" fillId="3" borderId="41" xfId="1" applyNumberFormat="1" applyFont="1" applyFill="1" applyBorder="1" applyAlignment="1" applyProtection="1">
      <alignment vertical="center"/>
      <protection locked="0"/>
    </xf>
    <xf numFmtId="0" fontId="6" fillId="3" borderId="0" xfId="0" applyFont="1" applyFill="1" applyProtection="1">
      <protection locked="0"/>
    </xf>
    <xf numFmtId="0" fontId="38" fillId="0" borderId="43" xfId="4" applyFont="1" applyBorder="1" applyAlignment="1" applyProtection="1">
      <alignment horizontal="center" vertical="center"/>
      <protection locked="0"/>
    </xf>
    <xf numFmtId="167" fontId="41" fillId="0" borderId="41" xfId="1" applyNumberFormat="1" applyFont="1" applyFill="1" applyBorder="1" applyAlignment="1" applyProtection="1">
      <alignment vertical="center"/>
      <protection locked="0"/>
    </xf>
    <xf numFmtId="166" fontId="41" fillId="0" borderId="41" xfId="1" applyNumberFormat="1" applyFont="1" applyFill="1" applyBorder="1" applyAlignment="1" applyProtection="1">
      <alignment vertical="center"/>
      <protection locked="0"/>
    </xf>
    <xf numFmtId="0" fontId="13" fillId="3" borderId="42" xfId="4" quotePrefix="1" applyFont="1" applyFill="1" applyBorder="1" applyAlignment="1" applyProtection="1">
      <alignment horizontal="center" vertical="center"/>
      <protection locked="0"/>
    </xf>
    <xf numFmtId="0" fontId="2" fillId="3" borderId="43" xfId="4" applyFill="1" applyBorder="1" applyAlignment="1" applyProtection="1">
      <alignment horizontal="center" vertical="center"/>
      <protection locked="0"/>
    </xf>
    <xf numFmtId="0" fontId="13" fillId="3" borderId="43" xfId="4" applyFont="1" applyFill="1" applyBorder="1" applyAlignment="1" applyProtection="1">
      <alignment vertical="center" wrapText="1"/>
      <protection locked="0"/>
    </xf>
    <xf numFmtId="0" fontId="2" fillId="0" borderId="0" xfId="4" applyAlignment="1">
      <alignment horizontal="center"/>
    </xf>
    <xf numFmtId="0" fontId="5" fillId="5" borderId="33" xfId="4" applyFont="1" applyFill="1" applyBorder="1" applyAlignment="1">
      <alignment horizontal="justify" vertical="center" wrapText="1"/>
    </xf>
    <xf numFmtId="0" fontId="5" fillId="5" borderId="36" xfId="4" applyFont="1" applyFill="1" applyBorder="1" applyAlignment="1">
      <alignment horizontal="center" vertical="center" wrapText="1"/>
    </xf>
    <xf numFmtId="0" fontId="5" fillId="5" borderId="73" xfId="4" applyFont="1" applyFill="1" applyBorder="1" applyAlignment="1">
      <alignment horizontal="justify" vertical="center" wrapText="1"/>
    </xf>
    <xf numFmtId="0" fontId="5" fillId="5" borderId="1" xfId="4" applyFont="1" applyFill="1" applyBorder="1" applyAlignment="1">
      <alignment horizontal="center" vertical="center"/>
    </xf>
    <xf numFmtId="0" fontId="5" fillId="0" borderId="74" xfId="4" applyFont="1" applyBorder="1" applyAlignment="1">
      <alignment horizontal="center" vertical="center"/>
    </xf>
    <xf numFmtId="0" fontId="23" fillId="0" borderId="75" xfId="4" applyFont="1" applyBorder="1" applyAlignment="1">
      <alignment horizontal="center" vertical="center"/>
    </xf>
    <xf numFmtId="0" fontId="5" fillId="0" borderId="43" xfId="4" applyFont="1" applyBorder="1" applyAlignment="1">
      <alignment horizontal="left" vertical="center"/>
    </xf>
    <xf numFmtId="0" fontId="23" fillId="3" borderId="43" xfId="4" applyFont="1" applyFill="1" applyBorder="1" applyAlignment="1">
      <alignment horizontal="center" vertical="center"/>
    </xf>
    <xf numFmtId="164" fontId="5" fillId="0" borderId="43" xfId="24" applyNumberFormat="1" applyFont="1" applyFill="1" applyBorder="1" applyAlignment="1" applyProtection="1">
      <alignment horizontal="right" vertical="center" indent="1"/>
    </xf>
    <xf numFmtId="165" fontId="5" fillId="0" borderId="43" xfId="24" applyNumberFormat="1" applyFont="1" applyFill="1" applyBorder="1" applyAlignment="1" applyProtection="1">
      <alignment horizontal="right" vertical="center" indent="1"/>
    </xf>
    <xf numFmtId="0" fontId="5" fillId="0" borderId="42" xfId="4" applyFont="1" applyBorder="1" applyAlignment="1">
      <alignment horizontal="center" vertical="center"/>
    </xf>
    <xf numFmtId="0" fontId="23" fillId="0" borderId="43" xfId="4" applyFont="1" applyBorder="1" applyAlignment="1">
      <alignment horizontal="center" vertical="center"/>
    </xf>
    <xf numFmtId="0" fontId="23" fillId="0" borderId="43" xfId="4" applyFont="1" applyBorder="1" applyAlignment="1">
      <alignment horizontal="left" vertical="center" indent="1"/>
    </xf>
    <xf numFmtId="164" fontId="23" fillId="0" borderId="43" xfId="24" applyNumberFormat="1" applyFont="1" applyFill="1" applyBorder="1" applyAlignment="1" applyProtection="1">
      <alignment horizontal="right" vertical="center" indent="1"/>
    </xf>
    <xf numFmtId="165" fontId="23" fillId="0" borderId="43" xfId="24" applyNumberFormat="1" applyFont="1" applyFill="1" applyBorder="1" applyAlignment="1" applyProtection="1">
      <alignment horizontal="right" vertical="center" indent="1"/>
    </xf>
    <xf numFmtId="0" fontId="5" fillId="0" borderId="43" xfId="4" quotePrefix="1" applyFont="1" applyBorder="1" applyAlignment="1">
      <alignment horizontal="left" vertical="center"/>
    </xf>
    <xf numFmtId="0" fontId="23" fillId="0" borderId="42" xfId="4" applyFont="1" applyBorder="1" applyAlignment="1">
      <alignment horizontal="center" vertical="center"/>
    </xf>
    <xf numFmtId="3" fontId="23" fillId="3" borderId="43" xfId="4" quotePrefix="1" applyNumberFormat="1" applyFont="1" applyFill="1" applyBorder="1" applyAlignment="1">
      <alignment horizontal="left" vertical="center"/>
    </xf>
    <xf numFmtId="0" fontId="23" fillId="0" borderId="43" xfId="4" quotePrefix="1" applyFont="1" applyBorder="1" applyAlignment="1">
      <alignment horizontal="center" vertical="center"/>
    </xf>
    <xf numFmtId="3" fontId="23" fillId="3" borderId="43" xfId="4" applyNumberFormat="1" applyFont="1" applyFill="1" applyBorder="1" applyAlignment="1">
      <alignment horizontal="left" vertical="center"/>
    </xf>
    <xf numFmtId="177" fontId="23" fillId="3" borderId="43" xfId="24" applyNumberFormat="1" applyFont="1" applyFill="1" applyBorder="1" applyAlignment="1" applyProtection="1">
      <alignment horizontal="center" vertical="center"/>
    </xf>
    <xf numFmtId="164" fontId="5" fillId="3" borderId="43" xfId="24" applyNumberFormat="1" applyFont="1" applyFill="1" applyBorder="1" applyAlignment="1" applyProtection="1">
      <alignment horizontal="right" vertical="center" indent="1"/>
    </xf>
    <xf numFmtId="176" fontId="23" fillId="3" borderId="43" xfId="24" applyNumberFormat="1" applyFont="1" applyFill="1" applyBorder="1" applyAlignment="1" applyProtection="1">
      <alignment horizontal="center" vertical="center"/>
    </xf>
    <xf numFmtId="164" fontId="5" fillId="0" borderId="43" xfId="24" applyNumberFormat="1" applyFont="1" applyBorder="1" applyAlignment="1" applyProtection="1">
      <alignment horizontal="right" vertical="center" indent="1"/>
    </xf>
    <xf numFmtId="0" fontId="23" fillId="3" borderId="43" xfId="4" quotePrefix="1" applyFont="1" applyFill="1" applyBorder="1" applyAlignment="1">
      <alignment horizontal="center" vertical="center"/>
    </xf>
    <xf numFmtId="9" fontId="23" fillId="3" borderId="43" xfId="3" applyFont="1" applyFill="1" applyBorder="1" applyAlignment="1" applyProtection="1">
      <alignment horizontal="right" vertical="center"/>
    </xf>
    <xf numFmtId="167" fontId="23" fillId="3" borderId="43" xfId="24" applyNumberFormat="1" applyFont="1" applyFill="1" applyBorder="1" applyAlignment="1" applyProtection="1">
      <alignment horizontal="right" vertical="center" indent="1"/>
    </xf>
    <xf numFmtId="165" fontId="5" fillId="0" borderId="48" xfId="24" applyNumberFormat="1" applyFont="1" applyFill="1" applyBorder="1" applyAlignment="1" applyProtection="1">
      <alignment horizontal="right" vertical="center" indent="1"/>
    </xf>
    <xf numFmtId="164" fontId="5" fillId="5" borderId="77" xfId="24" quotePrefix="1" applyNumberFormat="1" applyFont="1" applyFill="1" applyBorder="1" applyAlignment="1" applyProtection="1">
      <alignment horizontal="center" vertical="center" wrapText="1"/>
    </xf>
    <xf numFmtId="165" fontId="5" fillId="5" borderId="13" xfId="24" applyNumberFormat="1" applyFont="1" applyFill="1" applyBorder="1" applyAlignment="1" applyProtection="1">
      <alignment vertical="center"/>
    </xf>
    <xf numFmtId="0" fontId="24" fillId="5" borderId="61" xfId="4" applyFont="1" applyFill="1" applyBorder="1" applyAlignment="1">
      <alignment horizontal="justify" vertical="center" wrapText="1"/>
    </xf>
    <xf numFmtId="0" fontId="24" fillId="5" borderId="79" xfId="4" applyFont="1" applyFill="1" applyBorder="1" applyAlignment="1">
      <alignment horizontal="center" vertical="center" wrapText="1"/>
    </xf>
    <xf numFmtId="0" fontId="24" fillId="5" borderId="52" xfId="4" applyFont="1" applyFill="1" applyBorder="1" applyAlignment="1">
      <alignment horizontal="justify" vertical="center" wrapText="1"/>
    </xf>
    <xf numFmtId="0" fontId="5" fillId="3" borderId="42" xfId="4" applyFont="1" applyFill="1" applyBorder="1" applyAlignment="1">
      <alignment horizontal="center" vertical="center"/>
    </xf>
    <xf numFmtId="0" fontId="5" fillId="3" borderId="43" xfId="4" applyFont="1" applyFill="1" applyBorder="1" applyAlignment="1">
      <alignment vertical="center"/>
    </xf>
    <xf numFmtId="165" fontId="5" fillId="3" borderId="43" xfId="24" applyNumberFormat="1" applyFont="1" applyFill="1" applyBorder="1" applyAlignment="1" applyProtection="1">
      <alignment horizontal="right" vertical="center" indent="1"/>
    </xf>
    <xf numFmtId="0" fontId="12" fillId="0" borderId="0" xfId="4" applyFont="1"/>
    <xf numFmtId="0" fontId="5" fillId="3" borderId="42" xfId="4" quotePrefix="1" applyFont="1" applyFill="1" applyBorder="1" applyAlignment="1">
      <alignment horizontal="center" vertical="center"/>
    </xf>
    <xf numFmtId="0" fontId="5" fillId="3" borderId="43" xfId="4" applyFont="1" applyFill="1" applyBorder="1" applyAlignment="1">
      <alignment horizontal="center" vertical="center"/>
    </xf>
    <xf numFmtId="0" fontId="5" fillId="3" borderId="43" xfId="4" quotePrefix="1" applyFont="1" applyFill="1" applyBorder="1" applyAlignment="1">
      <alignment horizontal="left" vertical="center" wrapText="1"/>
    </xf>
    <xf numFmtId="0" fontId="5" fillId="3" borderId="43" xfId="4" applyFont="1" applyFill="1" applyBorder="1" applyAlignment="1">
      <alignment horizontal="center" vertical="center" wrapText="1"/>
    </xf>
    <xf numFmtId="0" fontId="23" fillId="3" borderId="43" xfId="4" applyFont="1" applyFill="1" applyBorder="1" applyAlignment="1">
      <alignment horizontal="left" vertical="center" indent="1"/>
    </xf>
    <xf numFmtId="0" fontId="23" fillId="3" borderId="43" xfId="4" applyFont="1" applyFill="1" applyBorder="1" applyAlignment="1">
      <alignment horizontal="center" vertical="center" wrapText="1"/>
    </xf>
    <xf numFmtId="0" fontId="5" fillId="3" borderId="43" xfId="4" applyFont="1" applyFill="1" applyBorder="1" applyAlignment="1">
      <alignment horizontal="left" vertical="center"/>
    </xf>
    <xf numFmtId="0" fontId="5" fillId="3" borderId="43" xfId="4" applyFont="1" applyFill="1" applyBorder="1" applyAlignment="1">
      <alignment horizontal="left" vertical="center" wrapText="1"/>
    </xf>
    <xf numFmtId="0" fontId="7" fillId="3" borderId="43" xfId="4" applyFont="1" applyFill="1" applyBorder="1" applyAlignment="1">
      <alignment horizontal="center" vertical="center" wrapText="1"/>
    </xf>
    <xf numFmtId="0" fontId="23" fillId="3" borderId="43" xfId="4" quotePrefix="1" applyFont="1" applyFill="1" applyBorder="1" applyAlignment="1">
      <alignment horizontal="left" vertical="center" indent="1"/>
    </xf>
    <xf numFmtId="0" fontId="23" fillId="0" borderId="0" xfId="4" applyFont="1" applyAlignment="1">
      <alignment vertical="center"/>
    </xf>
    <xf numFmtId="164" fontId="5" fillId="5" borderId="76" xfId="24" quotePrefix="1" applyNumberFormat="1" applyFont="1" applyFill="1" applyBorder="1" applyAlignment="1" applyProtection="1">
      <alignment horizontal="right" vertical="center" wrapText="1" indent="1"/>
    </xf>
    <xf numFmtId="165" fontId="5" fillId="5" borderId="76" xfId="24" quotePrefix="1" applyNumberFormat="1" applyFont="1" applyFill="1" applyBorder="1" applyAlignment="1" applyProtection="1">
      <alignment horizontal="right" vertical="center" wrapText="1" indent="1"/>
    </xf>
    <xf numFmtId="0" fontId="2" fillId="0" borderId="0" xfId="4" applyAlignment="1">
      <alignment horizontal="center" vertical="center"/>
    </xf>
    <xf numFmtId="0" fontId="2" fillId="0" borderId="0" xfId="4" applyAlignment="1">
      <alignment vertical="center"/>
    </xf>
    <xf numFmtId="0" fontId="5" fillId="3" borderId="42" xfId="4" applyFont="1" applyFill="1" applyBorder="1" applyAlignment="1" applyProtection="1">
      <alignment horizontal="center" vertical="center"/>
      <protection locked="0"/>
    </xf>
    <xf numFmtId="0" fontId="23" fillId="3" borderId="43" xfId="4" applyFont="1" applyFill="1" applyBorder="1" applyAlignment="1" applyProtection="1">
      <alignment horizontal="left" vertical="center" indent="1"/>
      <protection locked="0"/>
    </xf>
    <xf numFmtId="0" fontId="4" fillId="5" borderId="61" xfId="4" applyFont="1" applyFill="1" applyBorder="1" applyAlignment="1">
      <alignment horizontal="justify" vertical="center" wrapText="1"/>
    </xf>
    <xf numFmtId="0" fontId="4" fillId="5" borderId="79" xfId="4" applyFont="1" applyFill="1" applyBorder="1" applyAlignment="1">
      <alignment horizontal="center" vertical="center" wrapText="1"/>
    </xf>
    <xf numFmtId="0" fontId="4" fillId="5" borderId="52" xfId="4" applyFont="1" applyFill="1" applyBorder="1" applyAlignment="1">
      <alignment horizontal="justify" vertical="center" wrapText="1"/>
    </xf>
    <xf numFmtId="0" fontId="5" fillId="0" borderId="43" xfId="4" applyFont="1" applyBorder="1" applyAlignment="1">
      <alignment horizontal="center" vertical="center" wrapText="1"/>
    </xf>
    <xf numFmtId="164" fontId="5" fillId="0" borderId="43" xfId="4" applyNumberFormat="1" applyFont="1" applyBorder="1" applyAlignment="1">
      <alignment horizontal="right" vertical="center" wrapText="1"/>
    </xf>
    <xf numFmtId="165" fontId="5" fillId="0" borderId="43" xfId="4" applyNumberFormat="1" applyFont="1" applyBorder="1" applyAlignment="1">
      <alignment vertical="center"/>
    </xf>
    <xf numFmtId="164" fontId="23" fillId="0" borderId="43" xfId="24" applyNumberFormat="1" applyFont="1" applyBorder="1" applyAlignment="1" applyProtection="1">
      <alignment horizontal="right" vertical="center" wrapText="1"/>
    </xf>
    <xf numFmtId="165" fontId="23" fillId="0" borderId="43" xfId="24" applyNumberFormat="1" applyFont="1" applyBorder="1" applyAlignment="1" applyProtection="1">
      <alignment vertical="center"/>
    </xf>
    <xf numFmtId="164" fontId="5" fillId="0" borderId="43" xfId="24" applyNumberFormat="1" applyFont="1" applyBorder="1" applyAlignment="1" applyProtection="1">
      <alignment horizontal="right" vertical="center" wrapText="1"/>
    </xf>
    <xf numFmtId="165" fontId="5" fillId="0" borderId="43" xfId="24" applyNumberFormat="1" applyFont="1" applyBorder="1" applyAlignment="1" applyProtection="1">
      <alignment vertical="center"/>
    </xf>
    <xf numFmtId="164" fontId="4" fillId="5" borderId="27" xfId="24" quotePrefix="1" applyNumberFormat="1" applyFont="1" applyFill="1" applyBorder="1" applyAlignment="1" applyProtection="1">
      <alignment horizontal="center" vertical="center" wrapText="1"/>
    </xf>
    <xf numFmtId="165" fontId="5" fillId="5" borderId="76" xfId="24" quotePrefix="1" applyNumberFormat="1" applyFont="1" applyFill="1" applyBorder="1" applyAlignment="1" applyProtection="1">
      <alignment horizontal="center" vertical="center" wrapText="1"/>
    </xf>
    <xf numFmtId="167" fontId="5" fillId="0" borderId="43" xfId="4" applyNumberFormat="1" applyFont="1" applyBorder="1" applyAlignment="1" applyProtection="1">
      <alignment horizontal="justify" vertical="center" wrapText="1"/>
      <protection locked="0"/>
    </xf>
    <xf numFmtId="166" fontId="23" fillId="0" borderId="43" xfId="4" applyNumberFormat="1" applyFont="1" applyBorder="1" applyAlignment="1" applyProtection="1">
      <alignment vertical="center"/>
      <protection locked="0"/>
    </xf>
    <xf numFmtId="164" fontId="23" fillId="3" borderId="43" xfId="24" applyNumberFormat="1" applyFont="1" applyFill="1" applyBorder="1" applyAlignment="1" applyProtection="1">
      <alignment horizontal="justify" vertical="center" wrapText="1"/>
      <protection locked="0"/>
    </xf>
    <xf numFmtId="165" fontId="23" fillId="3" borderId="43" xfId="24" applyNumberFormat="1" applyFont="1" applyFill="1" applyBorder="1" applyAlignment="1" applyProtection="1">
      <alignment vertical="center"/>
      <protection locked="0"/>
    </xf>
    <xf numFmtId="164" fontId="5" fillId="3" borderId="43" xfId="24" applyNumberFormat="1" applyFont="1" applyFill="1" applyBorder="1" applyAlignment="1" applyProtection="1">
      <alignment horizontal="justify" vertical="center" wrapText="1"/>
      <protection locked="0"/>
    </xf>
    <xf numFmtId="0" fontId="5" fillId="3" borderId="43" xfId="4" applyFont="1" applyFill="1" applyBorder="1" applyAlignment="1" applyProtection="1">
      <alignment horizontal="left" vertical="center"/>
      <protection locked="0"/>
    </xf>
    <xf numFmtId="0" fontId="23" fillId="3" borderId="43" xfId="4" applyFont="1" applyFill="1" applyBorder="1" applyAlignment="1" applyProtection="1">
      <alignment horizontal="center" vertical="center" wrapText="1"/>
      <protection locked="0"/>
    </xf>
    <xf numFmtId="0" fontId="50" fillId="5" borderId="33" xfId="4" applyFont="1" applyFill="1" applyBorder="1" applyAlignment="1">
      <alignment horizontal="justify" vertical="center" wrapText="1"/>
    </xf>
    <xf numFmtId="0" fontId="50" fillId="5" borderId="36" xfId="4" applyFont="1" applyFill="1" applyBorder="1" applyAlignment="1">
      <alignment horizontal="center" vertical="center" wrapText="1"/>
    </xf>
    <xf numFmtId="0" fontId="50" fillId="5" borderId="38" xfId="4" applyFont="1" applyFill="1" applyBorder="1" applyAlignment="1">
      <alignment horizontal="justify" vertical="center" wrapText="1"/>
    </xf>
    <xf numFmtId="0" fontId="50" fillId="5" borderId="39" xfId="6" applyFont="1" applyFill="1" applyBorder="1" applyAlignment="1">
      <alignment horizontal="center" vertical="center"/>
    </xf>
    <xf numFmtId="0" fontId="50" fillId="5" borderId="26" xfId="6" applyFont="1" applyFill="1" applyBorder="1" applyAlignment="1">
      <alignment horizontal="center" vertical="center"/>
    </xf>
    <xf numFmtId="0" fontId="49" fillId="0" borderId="50" xfId="4" quotePrefix="1" applyFont="1" applyBorder="1" applyAlignment="1">
      <alignment horizontal="center" vertical="center"/>
    </xf>
    <xf numFmtId="0" fontId="52" fillId="0" borderId="49" xfId="4" applyFont="1" applyBorder="1" applyAlignment="1">
      <alignment horizontal="left" vertical="center"/>
    </xf>
    <xf numFmtId="0" fontId="54" fillId="0" borderId="49" xfId="4" quotePrefix="1" applyFont="1" applyBorder="1" applyAlignment="1">
      <alignment horizontal="left" vertical="center" wrapText="1"/>
    </xf>
    <xf numFmtId="0" fontId="55" fillId="3" borderId="49" xfId="4" applyFont="1" applyFill="1" applyBorder="1" applyAlignment="1">
      <alignment horizontal="center" vertical="center"/>
    </xf>
    <xf numFmtId="164" fontId="49" fillId="3" borderId="43" xfId="6" applyNumberFormat="1" applyFont="1" applyFill="1" applyBorder="1" applyAlignment="1">
      <alignment horizontal="right" vertical="center" indent="1"/>
    </xf>
    <xf numFmtId="165" fontId="49" fillId="3" borderId="86" xfId="6" applyNumberFormat="1" applyFont="1" applyFill="1" applyBorder="1" applyAlignment="1">
      <alignment horizontal="right" vertical="center" indent="1"/>
    </xf>
    <xf numFmtId="0" fontId="52" fillId="0" borderId="42" xfId="4" applyFont="1" applyBorder="1" applyAlignment="1">
      <alignment horizontal="center" vertical="center"/>
    </xf>
    <xf numFmtId="0" fontId="52" fillId="0" borderId="43" xfId="4" quotePrefix="1" applyFont="1" applyBorder="1" applyAlignment="1">
      <alignment horizontal="center" vertical="center"/>
    </xf>
    <xf numFmtId="3" fontId="52" fillId="3" borderId="43" xfId="4" quotePrefix="1" applyNumberFormat="1" applyFont="1" applyFill="1" applyBorder="1" applyAlignment="1">
      <alignment horizontal="left" vertical="center"/>
    </xf>
    <xf numFmtId="0" fontId="52" fillId="3" borderId="43" xfId="4" applyFont="1" applyFill="1" applyBorder="1" applyAlignment="1">
      <alignment horizontal="center" vertical="center"/>
    </xf>
    <xf numFmtId="164" fontId="52" fillId="3" borderId="43" xfId="1" applyNumberFormat="1" applyFont="1" applyFill="1" applyBorder="1" applyAlignment="1" applyProtection="1">
      <alignment horizontal="right" vertical="center" indent="1"/>
    </xf>
    <xf numFmtId="165" fontId="52" fillId="3" borderId="44" xfId="1" applyNumberFormat="1" applyFont="1" applyFill="1" applyBorder="1" applyAlignment="1" applyProtection="1">
      <alignment horizontal="right" vertical="center" indent="1"/>
    </xf>
    <xf numFmtId="179" fontId="2" fillId="0" borderId="0" xfId="4" applyNumberFormat="1"/>
    <xf numFmtId="0" fontId="52" fillId="0" borderId="43" xfId="4" applyFont="1" applyBorder="1" applyAlignment="1">
      <alignment horizontal="center" vertical="center"/>
    </xf>
    <xf numFmtId="49" fontId="6" fillId="0" borderId="0" xfId="6" applyNumberFormat="1" applyFont="1" applyAlignment="1">
      <alignment horizontal="center" vertical="center"/>
    </xf>
    <xf numFmtId="0" fontId="49" fillId="0" borderId="42" xfId="4" applyFont="1" applyBorder="1" applyAlignment="1">
      <alignment horizontal="center" vertical="center"/>
    </xf>
    <xf numFmtId="0" fontId="49" fillId="0" borderId="43" xfId="4" quotePrefix="1" applyFont="1" applyBorder="1" applyAlignment="1">
      <alignment horizontal="left" vertical="center"/>
    </xf>
    <xf numFmtId="0" fontId="55" fillId="3" borderId="43" xfId="4" applyFont="1" applyFill="1" applyBorder="1" applyAlignment="1">
      <alignment horizontal="center" vertical="center"/>
    </xf>
    <xf numFmtId="165" fontId="49" fillId="3" borderId="44" xfId="6" applyNumberFormat="1" applyFont="1" applyFill="1" applyBorder="1" applyAlignment="1">
      <alignment horizontal="right" vertical="center" indent="1"/>
    </xf>
    <xf numFmtId="0" fontId="52" fillId="0" borderId="43" xfId="4" applyFont="1" applyBorder="1" applyAlignment="1">
      <alignment horizontal="left" vertical="center" wrapText="1" indent="1"/>
    </xf>
    <xf numFmtId="0" fontId="57" fillId="3" borderId="43" xfId="4" applyFont="1" applyFill="1" applyBorder="1" applyAlignment="1">
      <alignment horizontal="center" vertical="center"/>
    </xf>
    <xf numFmtId="164" fontId="58" fillId="3" borderId="43" xfId="1" applyNumberFormat="1" applyFont="1" applyFill="1" applyBorder="1" applyAlignment="1" applyProtection="1">
      <alignment vertical="center"/>
    </xf>
    <xf numFmtId="165" fontId="58" fillId="3" borderId="44" xfId="1" applyNumberFormat="1" applyFont="1" applyFill="1" applyBorder="1" applyAlignment="1" applyProtection="1">
      <alignment vertical="center"/>
    </xf>
    <xf numFmtId="164" fontId="49" fillId="3" borderId="43" xfId="1" applyNumberFormat="1" applyFont="1" applyFill="1" applyBorder="1" applyAlignment="1" applyProtection="1">
      <alignment horizontal="right" vertical="center" indent="1"/>
    </xf>
    <xf numFmtId="165" fontId="49" fillId="3" borderId="44" xfId="1" applyNumberFormat="1" applyFont="1" applyFill="1" applyBorder="1" applyAlignment="1" applyProtection="1">
      <alignment horizontal="right" vertical="center" indent="1"/>
    </xf>
    <xf numFmtId="9" fontId="6" fillId="3" borderId="43" xfId="3" applyFont="1" applyFill="1" applyBorder="1" applyAlignment="1" applyProtection="1">
      <alignment horizontal="center" vertical="center"/>
    </xf>
    <xf numFmtId="164" fontId="56" fillId="3" borderId="43" xfId="1" applyNumberFormat="1" applyFont="1" applyFill="1" applyBorder="1" applyAlignment="1" applyProtection="1">
      <alignment vertical="center"/>
    </xf>
    <xf numFmtId="167" fontId="58" fillId="3" borderId="41" xfId="1" applyNumberFormat="1" applyFont="1" applyFill="1" applyBorder="1" applyAlignment="1" applyProtection="1">
      <alignment vertical="center"/>
    </xf>
    <xf numFmtId="166" fontId="58" fillId="3" borderId="41" xfId="1" applyNumberFormat="1" applyFont="1" applyFill="1" applyBorder="1" applyAlignment="1" applyProtection="1">
      <alignment vertical="center"/>
    </xf>
    <xf numFmtId="164" fontId="5" fillId="5" borderId="18" xfId="1" quotePrefix="1" applyNumberFormat="1" applyFont="1" applyFill="1" applyBorder="1" applyAlignment="1" applyProtection="1">
      <alignment horizontal="center" vertical="center" wrapText="1"/>
    </xf>
    <xf numFmtId="165" fontId="5" fillId="5" borderId="19" xfId="1" quotePrefix="1" applyNumberFormat="1" applyFont="1" applyFill="1" applyBorder="1" applyAlignment="1" applyProtection="1">
      <alignment horizontal="center" vertical="center" wrapText="1"/>
    </xf>
    <xf numFmtId="10" fontId="6" fillId="0" borderId="0" xfId="4" applyNumberFormat="1" applyFont="1"/>
    <xf numFmtId="9" fontId="55" fillId="3" borderId="49" xfId="3" applyFont="1" applyFill="1" applyBorder="1" applyAlignment="1" applyProtection="1">
      <alignment horizontal="center" vertical="center"/>
      <protection locked="0"/>
    </xf>
    <xf numFmtId="164" fontId="52" fillId="3" borderId="41" xfId="24" applyNumberFormat="1" applyFont="1" applyFill="1" applyBorder="1" applyAlignment="1" applyProtection="1">
      <alignment horizontal="right" vertical="center" indent="1"/>
      <protection locked="0"/>
    </xf>
    <xf numFmtId="9" fontId="55" fillId="3" borderId="43" xfId="3" applyFont="1" applyFill="1" applyBorder="1" applyAlignment="1" applyProtection="1">
      <alignment horizontal="center" vertical="center"/>
      <protection locked="0"/>
    </xf>
    <xf numFmtId="0" fontId="57" fillId="3" borderId="43" xfId="4" applyFont="1" applyFill="1" applyBorder="1" applyAlignment="1" applyProtection="1">
      <alignment horizontal="center" vertical="center"/>
      <protection locked="0"/>
    </xf>
    <xf numFmtId="0" fontId="7" fillId="0" borderId="43" xfId="4" quotePrefix="1" applyFont="1" applyBorder="1" applyAlignment="1" applyProtection="1">
      <alignment horizontal="left" vertical="center"/>
      <protection locked="0"/>
    </xf>
    <xf numFmtId="0" fontId="52" fillId="0" borderId="42" xfId="4" applyFont="1" applyBorder="1" applyAlignment="1" applyProtection="1">
      <alignment horizontal="center" vertical="center"/>
      <protection locked="0"/>
    </xf>
    <xf numFmtId="0" fontId="52" fillId="0" borderId="43" xfId="4" applyFont="1" applyBorder="1" applyAlignment="1" applyProtection="1">
      <alignment horizontal="center" vertical="center"/>
      <protection locked="0"/>
    </xf>
    <xf numFmtId="0" fontId="52" fillId="0" borderId="43" xfId="4" applyFont="1" applyBorder="1" applyAlignment="1" applyProtection="1">
      <alignment horizontal="left" vertical="center" wrapText="1" indent="1"/>
      <protection locked="0"/>
    </xf>
    <xf numFmtId="9" fontId="7" fillId="3" borderId="49" xfId="3" applyFont="1" applyFill="1" applyBorder="1" applyAlignment="1" applyProtection="1">
      <alignment horizontal="center" vertical="center"/>
      <protection locked="0"/>
    </xf>
    <xf numFmtId="167" fontId="6" fillId="3" borderId="49" xfId="1" applyNumberFormat="1" applyFont="1" applyFill="1" applyBorder="1" applyAlignment="1" applyProtection="1">
      <alignment vertical="center"/>
      <protection locked="0"/>
    </xf>
    <xf numFmtId="166" fontId="6" fillId="3" borderId="49" xfId="1" applyNumberFormat="1" applyFont="1" applyFill="1" applyBorder="1" applyAlignment="1" applyProtection="1">
      <alignment vertical="center"/>
      <protection locked="0"/>
    </xf>
    <xf numFmtId="2" fontId="6" fillId="0" borderId="88" xfId="6" applyNumberFormat="1" applyFont="1" applyBorder="1" applyAlignment="1" applyProtection="1">
      <alignment horizontal="center" vertical="center"/>
      <protection locked="0"/>
    </xf>
    <xf numFmtId="49" fontId="6" fillId="0" borderId="43" xfId="6" quotePrefix="1" applyNumberFormat="1" applyFont="1" applyBorder="1" applyAlignment="1" applyProtection="1">
      <alignment horizontal="center" vertical="center"/>
      <protection locked="0"/>
    </xf>
    <xf numFmtId="0" fontId="36" fillId="0" borderId="41" xfId="6" applyFont="1" applyBorder="1" applyAlignment="1" applyProtection="1">
      <alignment vertical="center"/>
      <protection locked="0"/>
    </xf>
    <xf numFmtId="0" fontId="6" fillId="0" borderId="41" xfId="4" applyFont="1" applyBorder="1" applyAlignment="1" applyProtection="1">
      <alignment horizontal="center" vertical="center"/>
      <protection locked="0"/>
    </xf>
    <xf numFmtId="164" fontId="7" fillId="0" borderId="49" xfId="1" applyNumberFormat="1" applyFont="1" applyBorder="1" applyAlignment="1" applyProtection="1">
      <alignment horizontal="right" vertical="center" indent="1"/>
      <protection locked="0"/>
    </xf>
    <xf numFmtId="166" fontId="41" fillId="0" borderId="49" xfId="1" applyNumberFormat="1" applyFont="1" applyBorder="1" applyAlignment="1" applyProtection="1">
      <alignment horizontal="right" vertical="center" indent="1"/>
      <protection locked="0"/>
    </xf>
    <xf numFmtId="0" fontId="6" fillId="0" borderId="43" xfId="4" quotePrefix="1" applyFont="1" applyBorder="1" applyAlignment="1" applyProtection="1">
      <alignment horizontal="center" vertical="center"/>
      <protection locked="0"/>
    </xf>
    <xf numFmtId="164" fontId="6" fillId="3" borderId="43" xfId="1" applyNumberFormat="1" applyFont="1" applyFill="1" applyBorder="1" applyAlignment="1" applyProtection="1">
      <alignment horizontal="right" vertical="center" indent="1"/>
      <protection locked="0"/>
    </xf>
    <xf numFmtId="165" fontId="6" fillId="3" borderId="43" xfId="1" applyNumberFormat="1" applyFont="1" applyFill="1" applyBorder="1" applyAlignment="1" applyProtection="1">
      <alignment horizontal="right" vertical="center" indent="2"/>
      <protection locked="0"/>
    </xf>
    <xf numFmtId="0" fontId="7" fillId="0" borderId="42" xfId="4" quotePrefix="1" applyFont="1" applyBorder="1" applyAlignment="1" applyProtection="1">
      <alignment horizontal="center" vertical="center"/>
      <protection locked="0"/>
    </xf>
    <xf numFmtId="0" fontId="36" fillId="0" borderId="43" xfId="6" applyFont="1" applyBorder="1" applyAlignment="1" applyProtection="1">
      <alignment horizontal="left" vertical="center"/>
      <protection locked="0"/>
    </xf>
    <xf numFmtId="0" fontId="7" fillId="0" borderId="40" xfId="4" quotePrefix="1" applyFont="1" applyBorder="1" applyAlignment="1" applyProtection="1">
      <alignment horizontal="center" vertical="center"/>
      <protection locked="0"/>
    </xf>
    <xf numFmtId="0" fontId="22" fillId="0" borderId="0" xfId="4" applyFont="1"/>
    <xf numFmtId="0" fontId="7" fillId="0" borderId="50" xfId="4" applyFont="1" applyBorder="1" applyAlignment="1">
      <alignment horizontal="center" vertical="center"/>
    </xf>
    <xf numFmtId="0" fontId="6" fillId="0" borderId="49" xfId="4" applyFont="1" applyBorder="1" applyAlignment="1">
      <alignment horizontal="center" vertical="center"/>
    </xf>
    <xf numFmtId="0" fontId="7" fillId="0" borderId="49" xfId="4" quotePrefix="1" applyFont="1" applyBorder="1" applyAlignment="1">
      <alignment horizontal="left" vertical="center"/>
    </xf>
    <xf numFmtId="9" fontId="36" fillId="0" borderId="49" xfId="4" applyNumberFormat="1" applyFont="1" applyBorder="1" applyAlignment="1">
      <alignment horizontal="center" vertical="center"/>
    </xf>
    <xf numFmtId="164" fontId="7" fillId="3" borderId="49" xfId="1" applyNumberFormat="1" applyFont="1" applyFill="1" applyBorder="1" applyAlignment="1" applyProtection="1">
      <alignment horizontal="right" vertical="center" indent="1"/>
    </xf>
    <xf numFmtId="165" fontId="7" fillId="3" borderId="86" xfId="1" applyNumberFormat="1" applyFont="1" applyFill="1" applyBorder="1" applyAlignment="1" applyProtection="1">
      <alignment horizontal="right" vertical="center" indent="1"/>
    </xf>
    <xf numFmtId="164" fontId="6" fillId="3" borderId="43" xfId="1" applyNumberFormat="1" applyFont="1" applyFill="1" applyBorder="1" applyAlignment="1" applyProtection="1">
      <alignment horizontal="right" vertical="center" indent="1"/>
    </xf>
    <xf numFmtId="165" fontId="6" fillId="3" borderId="44" xfId="1" applyNumberFormat="1" applyFont="1" applyFill="1" applyBorder="1" applyAlignment="1" applyProtection="1">
      <alignment horizontal="right" vertical="center" indent="1"/>
    </xf>
    <xf numFmtId="167" fontId="6" fillId="0" borderId="0" xfId="4" applyNumberFormat="1" applyFont="1"/>
    <xf numFmtId="9" fontId="6" fillId="3" borderId="43" xfId="0" applyNumberFormat="1" applyFont="1" applyFill="1" applyBorder="1" applyAlignment="1">
      <alignment horizontal="center" vertical="center"/>
    </xf>
    <xf numFmtId="164" fontId="7" fillId="3" borderId="43" xfId="1" applyNumberFormat="1" applyFont="1" applyFill="1" applyBorder="1" applyAlignment="1" applyProtection="1">
      <alignment horizontal="right" vertical="center" indent="1"/>
    </xf>
    <xf numFmtId="165" fontId="7" fillId="3" borderId="44" xfId="1" applyNumberFormat="1" applyFont="1" applyFill="1" applyBorder="1" applyAlignment="1" applyProtection="1">
      <alignment horizontal="right" vertical="center" indent="1"/>
    </xf>
    <xf numFmtId="167" fontId="41" fillId="0" borderId="43" xfId="1" applyNumberFormat="1" applyFont="1" applyFill="1" applyBorder="1" applyAlignment="1" applyProtection="1">
      <alignment horizontal="right" vertical="center" indent="1"/>
    </xf>
    <xf numFmtId="165" fontId="41" fillId="0" borderId="43" xfId="1" applyNumberFormat="1" applyFont="1" applyFill="1" applyBorder="1" applyAlignment="1" applyProtection="1">
      <alignment horizontal="right" vertical="center" indent="2"/>
    </xf>
    <xf numFmtId="164" fontId="41" fillId="6" borderId="43" xfId="1" applyNumberFormat="1" applyFont="1" applyFill="1" applyBorder="1" applyAlignment="1" applyProtection="1">
      <alignment horizontal="right" vertical="center" indent="1"/>
    </xf>
    <xf numFmtId="165" fontId="41" fillId="6" borderId="44" xfId="1" applyNumberFormat="1" applyFont="1" applyFill="1" applyBorder="1" applyAlignment="1" applyProtection="1">
      <alignment horizontal="right" vertical="center" indent="1"/>
    </xf>
    <xf numFmtId="0" fontId="4" fillId="5" borderId="19" xfId="4" applyFont="1" applyFill="1" applyBorder="1" applyAlignment="1">
      <alignment horizontal="center" vertical="center" wrapText="1"/>
    </xf>
    <xf numFmtId="164" fontId="4" fillId="5" borderId="11" xfId="1" quotePrefix="1" applyNumberFormat="1" applyFont="1" applyFill="1" applyBorder="1" applyAlignment="1" applyProtection="1">
      <alignment horizontal="center" vertical="center" wrapText="1"/>
    </xf>
    <xf numFmtId="165" fontId="4" fillId="5" borderId="13" xfId="1" quotePrefix="1" applyNumberFormat="1" applyFont="1" applyFill="1" applyBorder="1" applyAlignment="1" applyProtection="1">
      <alignment horizontal="center" vertical="center" wrapText="1"/>
    </xf>
    <xf numFmtId="9" fontId="7" fillId="3" borderId="43" xfId="3" applyFont="1" applyFill="1" applyBorder="1" applyAlignment="1" applyProtection="1">
      <alignment horizontal="center" vertical="center"/>
    </xf>
    <xf numFmtId="9" fontId="6" fillId="3" borderId="43" xfId="6" applyNumberFormat="1" applyFont="1" applyFill="1" applyBorder="1" applyAlignment="1">
      <alignment horizontal="center" vertical="center"/>
    </xf>
    <xf numFmtId="0" fontId="36" fillId="0" borderId="43" xfId="6" quotePrefix="1" applyFont="1" applyBorder="1" applyAlignment="1">
      <alignment horizontal="left" vertical="center" wrapText="1" indent="1"/>
    </xf>
    <xf numFmtId="0" fontId="6" fillId="3" borderId="43" xfId="6" applyFont="1" applyFill="1" applyBorder="1" applyAlignment="1">
      <alignment horizontal="center" vertical="center"/>
    </xf>
    <xf numFmtId="0" fontId="6" fillId="3" borderId="41" xfId="6" applyFont="1" applyFill="1" applyBorder="1" applyAlignment="1">
      <alignment horizontal="center" vertical="center"/>
    </xf>
    <xf numFmtId="0" fontId="6" fillId="3" borderId="43" xfId="6" applyFont="1" applyFill="1" applyBorder="1" applyAlignment="1">
      <alignment horizontal="center" vertical="center" wrapText="1"/>
    </xf>
    <xf numFmtId="0" fontId="36" fillId="0" borderId="41" xfId="6" quotePrefix="1" applyFont="1" applyBorder="1" applyAlignment="1">
      <alignment horizontal="left" vertical="center" indent="1"/>
    </xf>
    <xf numFmtId="9" fontId="6" fillId="3" borderId="41" xfId="6" applyNumberFormat="1" applyFont="1" applyFill="1" applyBorder="1" applyAlignment="1">
      <alignment horizontal="center" vertical="center"/>
    </xf>
    <xf numFmtId="166" fontId="6" fillId="3" borderId="41" xfId="1" applyNumberFormat="1" applyFont="1" applyFill="1" applyBorder="1" applyAlignment="1" applyProtection="1">
      <alignment vertical="center"/>
    </xf>
    <xf numFmtId="167" fontId="6" fillId="3" borderId="41" xfId="1" applyNumberFormat="1" applyFont="1" applyFill="1" applyBorder="1" applyAlignment="1" applyProtection="1">
      <alignment vertical="center"/>
    </xf>
    <xf numFmtId="164" fontId="4" fillId="5" borderId="13" xfId="1" quotePrefix="1" applyNumberFormat="1" applyFont="1" applyFill="1" applyBorder="1" applyAlignment="1" applyProtection="1">
      <alignment horizontal="center" vertical="center" wrapText="1"/>
    </xf>
    <xf numFmtId="0" fontId="36" fillId="0" borderId="41" xfId="6" applyFont="1" applyBorder="1" applyAlignment="1" applyProtection="1">
      <alignment horizontal="left" vertical="center" indent="1"/>
      <protection locked="0"/>
    </xf>
    <xf numFmtId="0" fontId="62" fillId="0" borderId="0" xfId="4" applyFont="1" applyAlignment="1">
      <alignment horizontal="center" vertical="center"/>
    </xf>
    <xf numFmtId="0" fontId="63" fillId="0" borderId="0" xfId="4" applyFont="1"/>
    <xf numFmtId="0" fontId="65" fillId="0" borderId="42" xfId="4" applyFont="1" applyBorder="1" applyAlignment="1">
      <alignment horizontal="center" vertical="center"/>
    </xf>
    <xf numFmtId="0" fontId="63" fillId="0" borderId="43" xfId="4" quotePrefix="1" applyFont="1" applyBorder="1" applyAlignment="1">
      <alignment horizontal="center" vertical="center"/>
    </xf>
    <xf numFmtId="0" fontId="7" fillId="0" borderId="43" xfId="4" applyFont="1" applyBorder="1" applyAlignment="1">
      <alignment horizontal="left" vertical="center" wrapText="1"/>
    </xf>
    <xf numFmtId="164" fontId="41" fillId="0" borderId="43" xfId="1" applyNumberFormat="1" applyFont="1" applyFill="1" applyBorder="1" applyAlignment="1" applyProtection="1">
      <alignment vertical="center"/>
    </xf>
    <xf numFmtId="165" fontId="41" fillId="0" borderId="44" xfId="1" applyNumberFormat="1" applyFont="1" applyFill="1" applyBorder="1" applyAlignment="1" applyProtection="1">
      <alignment vertical="center"/>
    </xf>
    <xf numFmtId="0" fontId="64" fillId="0" borderId="42" xfId="4" quotePrefix="1" applyFont="1" applyBorder="1" applyAlignment="1">
      <alignment horizontal="center" vertical="center"/>
    </xf>
    <xf numFmtId="0" fontId="63" fillId="0" borderId="43" xfId="4" applyFont="1" applyBorder="1" applyAlignment="1">
      <alignment horizontal="left" vertical="center"/>
    </xf>
    <xf numFmtId="0" fontId="66" fillId="0" borderId="43" xfId="4" applyFont="1" applyBorder="1" applyAlignment="1">
      <alignment vertical="center" wrapText="1"/>
    </xf>
    <xf numFmtId="164" fontId="7" fillId="0" borderId="43" xfId="6" applyNumberFormat="1" applyFont="1" applyBorder="1" applyAlignment="1">
      <alignment vertical="center"/>
    </xf>
    <xf numFmtId="165" fontId="7" fillId="0" borderId="91" xfId="6" applyNumberFormat="1" applyFont="1" applyBorder="1" applyAlignment="1">
      <alignment vertical="center"/>
    </xf>
    <xf numFmtId="0" fontId="63" fillId="0" borderId="43" xfId="4" applyFont="1" applyBorder="1" applyAlignment="1">
      <alignment horizontal="center" vertical="center"/>
    </xf>
    <xf numFmtId="164" fontId="6" fillId="0" borderId="43" xfId="1" applyNumberFormat="1" applyFont="1" applyFill="1" applyBorder="1" applyAlignment="1" applyProtection="1">
      <alignment vertical="center"/>
    </xf>
    <xf numFmtId="165" fontId="6" fillId="0" borderId="44" xfId="1" applyNumberFormat="1" applyFont="1" applyFill="1" applyBorder="1" applyAlignment="1" applyProtection="1">
      <alignment vertical="center"/>
    </xf>
    <xf numFmtId="164" fontId="7" fillId="0" borderId="43" xfId="1" applyNumberFormat="1" applyFont="1" applyFill="1" applyBorder="1" applyAlignment="1" applyProtection="1">
      <alignment vertical="center"/>
    </xf>
    <xf numFmtId="165" fontId="7" fillId="0" borderId="44" xfId="1" applyNumberFormat="1" applyFont="1" applyFill="1" applyBorder="1" applyAlignment="1" applyProtection="1">
      <alignment vertical="center"/>
    </xf>
    <xf numFmtId="165" fontId="7" fillId="0" borderId="44" xfId="6" applyNumberFormat="1" applyFont="1" applyBorder="1" applyAlignment="1">
      <alignment vertical="center"/>
    </xf>
    <xf numFmtId="0" fontId="7" fillId="0" borderId="43" xfId="4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6" fillId="0" borderId="43" xfId="4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indent="1"/>
    </xf>
    <xf numFmtId="2" fontId="63" fillId="0" borderId="43" xfId="4" applyNumberFormat="1" applyFont="1" applyBorder="1" applyAlignment="1">
      <alignment horizontal="center" vertical="center"/>
    </xf>
    <xf numFmtId="0" fontId="68" fillId="0" borderId="0" xfId="0" applyFont="1"/>
    <xf numFmtId="0" fontId="13" fillId="0" borderId="43" xfId="4" applyFont="1" applyBorder="1" applyAlignment="1">
      <alignment vertical="center" wrapText="1"/>
    </xf>
    <xf numFmtId="0" fontId="28" fillId="0" borderId="43" xfId="0" applyFont="1" applyBorder="1"/>
    <xf numFmtId="164" fontId="42" fillId="0" borderId="43" xfId="6" applyNumberFormat="1" applyFont="1" applyBorder="1" applyAlignment="1">
      <alignment vertical="center"/>
    </xf>
    <xf numFmtId="165" fontId="42" fillId="0" borderId="44" xfId="6" applyNumberFormat="1" applyFont="1" applyBorder="1" applyAlignment="1">
      <alignment vertical="center"/>
    </xf>
    <xf numFmtId="0" fontId="6" fillId="0" borderId="43" xfId="4" applyFont="1" applyBorder="1" applyAlignment="1">
      <alignment horizontal="justify" vertical="justify" wrapText="1"/>
    </xf>
    <xf numFmtId="0" fontId="7" fillId="0" borderId="43" xfId="4" applyFont="1" applyBorder="1" applyAlignment="1">
      <alignment horizontal="justify" vertical="justify" wrapText="1"/>
    </xf>
    <xf numFmtId="9" fontId="6" fillId="0" borderId="43" xfId="4" applyNumberFormat="1" applyFont="1" applyBorder="1" applyAlignment="1">
      <alignment horizontal="center" vertical="center"/>
    </xf>
    <xf numFmtId="0" fontId="63" fillId="0" borderId="42" xfId="4" applyFont="1" applyBorder="1" applyAlignment="1">
      <alignment horizontal="center" vertical="center"/>
    </xf>
    <xf numFmtId="165" fontId="7" fillId="5" borderId="13" xfId="1" quotePrefix="1" applyNumberFormat="1" applyFont="1" applyFill="1" applyBorder="1" applyAlignment="1" applyProtection="1">
      <alignment horizontal="center" vertical="center" wrapText="1"/>
    </xf>
    <xf numFmtId="0" fontId="65" fillId="0" borderId="42" xfId="4" applyFont="1" applyBorder="1" applyAlignment="1" applyProtection="1">
      <alignment horizontal="center" vertical="center"/>
      <protection locked="0"/>
    </xf>
    <xf numFmtId="0" fontId="63" fillId="0" borderId="43" xfId="4" applyFont="1" applyBorder="1" applyAlignment="1" applyProtection="1">
      <alignment horizontal="center" vertical="center"/>
      <protection locked="0"/>
    </xf>
    <xf numFmtId="0" fontId="6" fillId="0" borderId="43" xfId="4" applyFont="1" applyBorder="1" applyAlignment="1" applyProtection="1">
      <alignment horizontal="left" vertical="center" wrapText="1" indent="1"/>
      <protection locked="0"/>
    </xf>
    <xf numFmtId="0" fontId="6" fillId="0" borderId="48" xfId="4" applyFont="1" applyBorder="1" applyAlignment="1" applyProtection="1">
      <alignment horizontal="center" vertical="center"/>
      <protection locked="0"/>
    </xf>
    <xf numFmtId="164" fontId="6" fillId="0" borderId="48" xfId="1" applyNumberFormat="1" applyFont="1" applyFill="1" applyBorder="1" applyAlignment="1" applyProtection="1">
      <alignment vertical="center"/>
      <protection locked="0"/>
    </xf>
    <xf numFmtId="165" fontId="6" fillId="0" borderId="48" xfId="1" applyNumberFormat="1" applyFont="1" applyFill="1" applyBorder="1" applyAlignment="1" applyProtection="1">
      <alignment vertical="center"/>
      <protection locked="0"/>
    </xf>
    <xf numFmtId="164" fontId="6" fillId="0" borderId="43" xfId="1" applyNumberFormat="1" applyFont="1" applyFill="1" applyBorder="1" applyAlignment="1" applyProtection="1">
      <alignment vertical="center"/>
      <protection locked="0"/>
    </xf>
    <xf numFmtId="165" fontId="6" fillId="0" borderId="43" xfId="1" applyNumberFormat="1" applyFont="1" applyFill="1" applyBorder="1" applyAlignment="1" applyProtection="1">
      <alignment vertical="center"/>
      <protection locked="0"/>
    </xf>
    <xf numFmtId="164" fontId="22" fillId="0" borderId="0" xfId="0" applyNumberFormat="1" applyFont="1" applyAlignment="1">
      <alignment horizontal="right" vertical="center" indent="1"/>
    </xf>
    <xf numFmtId="165" fontId="22" fillId="0" borderId="0" xfId="0" applyNumberFormat="1" applyFont="1" applyAlignment="1">
      <alignment horizontal="right" vertical="center" indent="1"/>
    </xf>
    <xf numFmtId="180" fontId="14" fillId="0" borderId="0" xfId="3" applyNumberFormat="1" applyFont="1" applyAlignment="1">
      <alignment vertical="center"/>
    </xf>
    <xf numFmtId="0" fontId="10" fillId="2" borderId="45" xfId="4" applyFont="1" applyFill="1" applyBorder="1" applyAlignment="1">
      <alignment horizontal="center" vertical="center" wrapText="1"/>
    </xf>
    <xf numFmtId="0" fontId="10" fillId="2" borderId="25" xfId="4" applyFont="1" applyFill="1" applyBorder="1" applyAlignment="1">
      <alignment horizontal="center" vertical="center" wrapText="1"/>
    </xf>
    <xf numFmtId="0" fontId="10" fillId="2" borderId="46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center" vertical="center" wrapText="1"/>
    </xf>
    <xf numFmtId="0" fontId="10" fillId="2" borderId="11" xfId="4" applyFont="1" applyFill="1" applyBorder="1" applyAlignment="1">
      <alignment horizontal="center" vertical="center" wrapText="1"/>
    </xf>
    <xf numFmtId="0" fontId="10" fillId="2" borderId="12" xfId="4" applyFont="1" applyFill="1" applyBorder="1" applyAlignment="1">
      <alignment horizontal="center" vertical="center" wrapText="1"/>
    </xf>
    <xf numFmtId="0" fontId="4" fillId="5" borderId="80" xfId="4" applyFont="1" applyFill="1" applyBorder="1" applyAlignment="1">
      <alignment horizontal="center" vertical="center" textRotation="90" wrapText="1"/>
    </xf>
    <xf numFmtId="0" fontId="18" fillId="5" borderId="82" xfId="4" applyFont="1" applyFill="1" applyBorder="1" applyAlignment="1">
      <alignment horizontal="center" vertical="center" textRotation="90" wrapText="1"/>
    </xf>
    <xf numFmtId="0" fontId="18" fillId="5" borderId="84" xfId="4" applyFont="1" applyFill="1" applyBorder="1" applyAlignment="1">
      <alignment horizontal="center" vertical="center" textRotation="90" wrapText="1"/>
    </xf>
    <xf numFmtId="0" fontId="4" fillId="5" borderId="81" xfId="4" applyFont="1" applyFill="1" applyBorder="1" applyAlignment="1">
      <alignment horizontal="center" vertical="center" textRotation="90" wrapText="1"/>
    </xf>
    <xf numFmtId="0" fontId="18" fillId="5" borderId="83" xfId="4" applyFont="1" applyFill="1" applyBorder="1" applyAlignment="1">
      <alignment horizontal="center" vertical="center" textRotation="90" wrapText="1"/>
    </xf>
    <xf numFmtId="0" fontId="18" fillId="5" borderId="85" xfId="4" applyFont="1" applyFill="1" applyBorder="1" applyAlignment="1">
      <alignment horizontal="center" vertical="center" textRotation="90" wrapText="1"/>
    </xf>
    <xf numFmtId="0" fontId="25" fillId="5" borderId="33" xfId="4" applyFont="1" applyFill="1" applyBorder="1" applyAlignment="1">
      <alignment horizontal="center" vertical="center" textRotation="90" wrapText="1"/>
    </xf>
    <xf numFmtId="0" fontId="26" fillId="5" borderId="36" xfId="4" applyFont="1" applyFill="1" applyBorder="1" applyAlignment="1">
      <alignment horizontal="center" vertical="center" textRotation="90" wrapText="1"/>
    </xf>
    <xf numFmtId="0" fontId="26" fillId="5" borderId="38" xfId="4" applyFont="1" applyFill="1" applyBorder="1" applyAlignment="1">
      <alignment horizontal="center" vertical="center" textRotation="90" wrapText="1"/>
    </xf>
    <xf numFmtId="0" fontId="4" fillId="5" borderId="34" xfId="4" applyFont="1" applyFill="1" applyBorder="1" applyAlignment="1">
      <alignment horizontal="center" vertical="center" wrapText="1"/>
    </xf>
    <xf numFmtId="0" fontId="18" fillId="5" borderId="34" xfId="4" applyFont="1" applyFill="1" applyBorder="1" applyAlignment="1">
      <alignment horizontal="center" vertical="center" wrapText="1"/>
    </xf>
    <xf numFmtId="0" fontId="18" fillId="5" borderId="1" xfId="4" applyFont="1" applyFill="1" applyBorder="1" applyAlignment="1">
      <alignment horizontal="center" vertical="center" wrapText="1"/>
    </xf>
    <xf numFmtId="0" fontId="18" fillId="5" borderId="22" xfId="4" applyFont="1" applyFill="1" applyBorder="1" applyAlignment="1">
      <alignment horizontal="center" vertical="center" wrapText="1"/>
    </xf>
    <xf numFmtId="0" fontId="18" fillId="5" borderId="24" xfId="4" applyFont="1" applyFill="1" applyBorder="1" applyAlignment="1">
      <alignment horizontal="center" vertical="center" wrapText="1"/>
    </xf>
    <xf numFmtId="0" fontId="4" fillId="0" borderId="0" xfId="4" applyFont="1" applyAlignment="1">
      <alignment horizontal="center"/>
    </xf>
    <xf numFmtId="0" fontId="4" fillId="5" borderId="10" xfId="4" applyFont="1" applyFill="1" applyBorder="1" applyAlignment="1">
      <alignment horizontal="center" vertical="center" wrapText="1"/>
    </xf>
    <xf numFmtId="0" fontId="4" fillId="5" borderId="11" xfId="4" applyFont="1" applyFill="1" applyBorder="1" applyAlignment="1">
      <alignment horizontal="center" vertical="center" wrapText="1"/>
    </xf>
    <xf numFmtId="0" fontId="4" fillId="5" borderId="12" xfId="4" applyFont="1" applyFill="1" applyBorder="1" applyAlignment="1">
      <alignment horizontal="center" vertical="center" wrapText="1"/>
    </xf>
    <xf numFmtId="0" fontId="27" fillId="3" borderId="17" xfId="6" applyFont="1" applyFill="1" applyBorder="1" applyAlignment="1">
      <alignment horizontal="left" vertical="center"/>
    </xf>
    <xf numFmtId="0" fontId="27" fillId="3" borderId="0" xfId="6" applyFont="1" applyFill="1" applyAlignment="1">
      <alignment horizontal="left" vertical="center"/>
    </xf>
    <xf numFmtId="0" fontId="6" fillId="3" borderId="0" xfId="6" applyFont="1" applyFill="1" applyAlignment="1">
      <alignment horizontal="left" vertical="center" wrapText="1"/>
    </xf>
    <xf numFmtId="0" fontId="4" fillId="0" borderId="3" xfId="4" applyFont="1" applyBorder="1" applyAlignment="1">
      <alignment horizontal="center"/>
    </xf>
    <xf numFmtId="0" fontId="34" fillId="0" borderId="8" xfId="4" applyFont="1" applyBorder="1" applyAlignment="1">
      <alignment horizontal="center" vertical="top" wrapText="1"/>
    </xf>
    <xf numFmtId="0" fontId="34" fillId="0" borderId="0" xfId="4" applyFont="1" applyAlignment="1">
      <alignment horizontal="center" vertical="top"/>
    </xf>
    <xf numFmtId="0" fontId="34" fillId="0" borderId="9" xfId="4" applyFont="1" applyBorder="1" applyAlignment="1">
      <alignment horizontal="center" vertical="top"/>
    </xf>
    <xf numFmtId="0" fontId="34" fillId="0" borderId="8" xfId="4" applyFont="1" applyBorder="1" applyAlignment="1">
      <alignment horizontal="center" vertical="top"/>
    </xf>
    <xf numFmtId="0" fontId="34" fillId="0" borderId="5" xfId="4" applyFont="1" applyBorder="1" applyAlignment="1">
      <alignment horizontal="center" vertical="top"/>
    </xf>
    <xf numFmtId="0" fontId="34" fillId="0" borderId="6" xfId="4" applyFont="1" applyBorder="1" applyAlignment="1">
      <alignment horizontal="center" vertical="top"/>
    </xf>
    <xf numFmtId="0" fontId="34" fillId="0" borderId="7" xfId="4" applyFont="1" applyBorder="1" applyAlignment="1">
      <alignment horizontal="center" vertical="top"/>
    </xf>
    <xf numFmtId="0" fontId="32" fillId="0" borderId="2" xfId="4" quotePrefix="1" applyFont="1" applyBorder="1" applyAlignment="1">
      <alignment horizontal="center" vertical="center" wrapText="1"/>
    </xf>
    <xf numFmtId="0" fontId="32" fillId="0" borderId="3" xfId="4" quotePrefix="1" applyFont="1" applyBorder="1" applyAlignment="1">
      <alignment horizontal="center" vertical="center" wrapText="1"/>
    </xf>
    <xf numFmtId="0" fontId="32" fillId="0" borderId="4" xfId="4" quotePrefix="1" applyFont="1" applyBorder="1" applyAlignment="1">
      <alignment horizontal="center" vertical="center" wrapText="1"/>
    </xf>
    <xf numFmtId="0" fontId="32" fillId="0" borderId="8" xfId="4" quotePrefix="1" applyFont="1" applyBorder="1" applyAlignment="1">
      <alignment horizontal="center" vertical="center" wrapText="1"/>
    </xf>
    <xf numFmtId="0" fontId="32" fillId="0" borderId="0" xfId="4" quotePrefix="1" applyFont="1" applyAlignment="1">
      <alignment horizontal="center" vertical="center" wrapText="1"/>
    </xf>
    <xf numFmtId="0" fontId="32" fillId="0" borderId="9" xfId="4" quotePrefix="1" applyFont="1" applyBorder="1" applyAlignment="1">
      <alignment horizontal="center" vertical="center" wrapText="1"/>
    </xf>
    <xf numFmtId="0" fontId="33" fillId="0" borderId="8" xfId="4" quotePrefix="1" applyFont="1" applyBorder="1" applyAlignment="1">
      <alignment horizontal="center" vertical="center" wrapText="1"/>
    </xf>
    <xf numFmtId="0" fontId="33" fillId="0" borderId="0" xfId="4" applyFont="1" applyAlignment="1">
      <alignment horizontal="center" vertical="center" wrapText="1"/>
    </xf>
    <xf numFmtId="0" fontId="33" fillId="0" borderId="9" xfId="4" applyFont="1" applyBorder="1" applyAlignment="1">
      <alignment horizontal="center" vertical="center" wrapText="1"/>
    </xf>
    <xf numFmtId="0" fontId="33" fillId="0" borderId="8" xfId="4" applyFont="1" applyBorder="1" applyAlignment="1">
      <alignment horizontal="center" vertical="center" wrapText="1"/>
    </xf>
    <xf numFmtId="0" fontId="3" fillId="0" borderId="2" xfId="4" quotePrefix="1" applyFont="1" applyBorder="1" applyAlignment="1">
      <alignment horizontal="center" vertical="center" wrapText="1"/>
    </xf>
    <xf numFmtId="0" fontId="3" fillId="0" borderId="3" xfId="4" quotePrefix="1" applyFont="1" applyBorder="1" applyAlignment="1">
      <alignment horizontal="center" vertical="center" wrapText="1"/>
    </xf>
    <xf numFmtId="0" fontId="3" fillId="0" borderId="4" xfId="4" quotePrefix="1" applyFont="1" applyBorder="1" applyAlignment="1">
      <alignment horizontal="center" vertical="center" wrapText="1"/>
    </xf>
    <xf numFmtId="0" fontId="3" fillId="0" borderId="8" xfId="4" quotePrefix="1" applyFont="1" applyBorder="1" applyAlignment="1">
      <alignment horizontal="center" vertical="center" wrapText="1"/>
    </xf>
    <xf numFmtId="0" fontId="3" fillId="0" borderId="0" xfId="4" quotePrefix="1" applyFont="1" applyAlignment="1">
      <alignment horizontal="center" vertical="center" wrapText="1"/>
    </xf>
    <xf numFmtId="0" fontId="3" fillId="0" borderId="9" xfId="4" quotePrefix="1" applyFont="1" applyBorder="1" applyAlignment="1">
      <alignment horizontal="center" vertical="center" wrapText="1"/>
    </xf>
    <xf numFmtId="0" fontId="3" fillId="0" borderId="5" xfId="4" quotePrefix="1" applyFont="1" applyBorder="1" applyAlignment="1">
      <alignment horizontal="center" vertical="center" wrapText="1"/>
    </xf>
    <xf numFmtId="0" fontId="3" fillId="0" borderId="6" xfId="4" quotePrefix="1" applyFont="1" applyBorder="1" applyAlignment="1">
      <alignment horizontal="center" vertical="center" wrapText="1"/>
    </xf>
    <xf numFmtId="0" fontId="3" fillId="0" borderId="7" xfId="4" quotePrefix="1" applyFont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9" fontId="22" fillId="0" borderId="10" xfId="15" quotePrefix="1" applyFont="1" applyBorder="1" applyAlignment="1" applyProtection="1">
      <alignment horizontal="center" vertical="center" wrapText="1"/>
    </xf>
    <xf numFmtId="9" fontId="22" fillId="0" borderId="27" xfId="15" quotePrefix="1" applyFont="1" applyBorder="1" applyAlignment="1" applyProtection="1">
      <alignment horizontal="center" vertical="center" wrapText="1"/>
    </xf>
    <xf numFmtId="0" fontId="17" fillId="3" borderId="0" xfId="0" applyFont="1" applyFill="1" applyAlignment="1">
      <alignment horizontal="left" vertical="top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70" fillId="0" borderId="10" xfId="0" quotePrefix="1" applyFont="1" applyBorder="1" applyAlignment="1">
      <alignment horizontal="center" vertical="center" wrapText="1"/>
    </xf>
    <xf numFmtId="0" fontId="70" fillId="0" borderId="11" xfId="0" quotePrefix="1" applyFont="1" applyBorder="1" applyAlignment="1">
      <alignment horizontal="center" vertical="center" wrapText="1"/>
    </xf>
    <xf numFmtId="0" fontId="70" fillId="0" borderId="27" xfId="0" quotePrefix="1" applyFont="1" applyBorder="1" applyAlignment="1">
      <alignment horizontal="center" vertical="center" wrapText="1"/>
    </xf>
    <xf numFmtId="0" fontId="37" fillId="5" borderId="16" xfId="0" quotePrefix="1" applyFont="1" applyFill="1" applyBorder="1" applyAlignment="1">
      <alignment horizontal="center" vertical="center" wrapText="1"/>
    </xf>
    <xf numFmtId="0" fontId="37" fillId="5" borderId="17" xfId="0" quotePrefix="1" applyFont="1" applyFill="1" applyBorder="1" applyAlignment="1">
      <alignment horizontal="center" vertical="center" wrapText="1"/>
    </xf>
    <xf numFmtId="0" fontId="37" fillId="5" borderId="28" xfId="0" quotePrefix="1" applyFont="1" applyFill="1" applyBorder="1" applyAlignment="1">
      <alignment horizontal="center" vertical="center" wrapText="1"/>
    </xf>
    <xf numFmtId="0" fontId="37" fillId="5" borderId="20" xfId="0" quotePrefix="1" applyFont="1" applyFill="1" applyBorder="1" applyAlignment="1">
      <alignment horizontal="center" vertical="center" wrapText="1"/>
    </xf>
    <xf numFmtId="0" fontId="37" fillId="5" borderId="21" xfId="0" quotePrefix="1" applyFont="1" applyFill="1" applyBorder="1" applyAlignment="1">
      <alignment horizontal="center" vertical="center" wrapText="1"/>
    </xf>
    <xf numFmtId="0" fontId="37" fillId="5" borderId="56" xfId="0" quotePrefix="1" applyFont="1" applyFill="1" applyBorder="1" applyAlignment="1">
      <alignment horizontal="center" vertical="center" wrapText="1"/>
    </xf>
    <xf numFmtId="0" fontId="71" fillId="5" borderId="10" xfId="0" quotePrefix="1" applyFont="1" applyFill="1" applyBorder="1" applyAlignment="1">
      <alignment horizontal="center" vertical="center" wrapText="1"/>
    </xf>
    <xf numFmtId="0" fontId="71" fillId="5" borderId="11" xfId="0" quotePrefix="1" applyFont="1" applyFill="1" applyBorder="1" applyAlignment="1">
      <alignment horizontal="center" vertical="center" wrapText="1"/>
    </xf>
    <xf numFmtId="0" fontId="71" fillId="5" borderId="12" xfId="0" quotePrefix="1" applyFont="1" applyFill="1" applyBorder="1" applyAlignment="1">
      <alignment horizontal="center" vertical="center" wrapText="1"/>
    </xf>
    <xf numFmtId="167" fontId="72" fillId="0" borderId="10" xfId="0" applyNumberFormat="1" applyFont="1" applyBorder="1" applyAlignment="1">
      <alignment horizontal="right" vertical="center" indent="2"/>
    </xf>
    <xf numFmtId="167" fontId="72" fillId="0" borderId="12" xfId="0" applyNumberFormat="1" applyFont="1" applyBorder="1" applyAlignment="1">
      <alignment horizontal="right" vertical="center" indent="2"/>
    </xf>
    <xf numFmtId="0" fontId="73" fillId="5" borderId="10" xfId="0" quotePrefix="1" applyFont="1" applyFill="1" applyBorder="1" applyAlignment="1">
      <alignment horizontal="center" vertical="center" wrapText="1"/>
    </xf>
    <xf numFmtId="0" fontId="73" fillId="5" borderId="11" xfId="0" quotePrefix="1" applyFont="1" applyFill="1" applyBorder="1" applyAlignment="1">
      <alignment horizontal="center" vertical="center" wrapText="1"/>
    </xf>
    <xf numFmtId="0" fontId="73" fillId="5" borderId="12" xfId="0" quotePrefix="1" applyFont="1" applyFill="1" applyBorder="1" applyAlignment="1">
      <alignment horizontal="center" vertical="center" wrapText="1"/>
    </xf>
    <xf numFmtId="0" fontId="9" fillId="2" borderId="10" xfId="6" applyFont="1" applyFill="1" applyBorder="1" applyAlignment="1">
      <alignment horizontal="center" vertical="center" wrapText="1"/>
    </xf>
    <xf numFmtId="0" fontId="19" fillId="2" borderId="11" xfId="6" applyFont="1" applyFill="1" applyBorder="1" applyAlignment="1">
      <alignment horizontal="center" vertical="center" wrapText="1"/>
    </xf>
    <xf numFmtId="0" fontId="19" fillId="2" borderId="12" xfId="6" applyFont="1" applyFill="1" applyBorder="1" applyAlignment="1">
      <alignment horizontal="center" vertical="center" wrapText="1"/>
    </xf>
    <xf numFmtId="0" fontId="9" fillId="2" borderId="10" xfId="6" quotePrefix="1" applyFont="1" applyFill="1" applyBorder="1" applyAlignment="1">
      <alignment horizontal="center" vertical="center" wrapText="1"/>
    </xf>
    <xf numFmtId="0" fontId="21" fillId="0" borderId="25" xfId="6" applyFont="1" applyBorder="1" applyAlignment="1">
      <alignment horizontal="center" vertical="center"/>
    </xf>
    <xf numFmtId="0" fontId="21" fillId="5" borderId="16" xfId="6" applyFont="1" applyFill="1" applyBorder="1" applyAlignment="1">
      <alignment horizontal="center" vertical="center" wrapText="1"/>
    </xf>
    <xf numFmtId="0" fontId="21" fillId="5" borderId="17" xfId="6" applyFont="1" applyFill="1" applyBorder="1" applyAlignment="1">
      <alignment horizontal="center" vertical="center" wrapText="1"/>
    </xf>
    <xf numFmtId="0" fontId="21" fillId="5" borderId="20" xfId="6" applyFont="1" applyFill="1" applyBorder="1" applyAlignment="1">
      <alignment horizontal="center" vertical="center" wrapText="1"/>
    </xf>
    <xf numFmtId="0" fontId="21" fillId="5" borderId="21" xfId="6" applyFont="1" applyFill="1" applyBorder="1" applyAlignment="1">
      <alignment horizontal="center" vertical="center" wrapText="1"/>
    </xf>
    <xf numFmtId="0" fontId="4" fillId="5" borderId="29" xfId="6" applyFont="1" applyFill="1" applyBorder="1" applyAlignment="1">
      <alignment horizontal="center" vertical="center"/>
    </xf>
    <xf numFmtId="0" fontId="6" fillId="5" borderId="30" xfId="6" applyFont="1" applyFill="1" applyBorder="1" applyAlignment="1">
      <alignment horizontal="center" vertical="center"/>
    </xf>
    <xf numFmtId="0" fontId="4" fillId="0" borderId="1" xfId="4" applyFont="1" applyBorder="1" applyAlignment="1">
      <alignment horizontal="left" vertical="center"/>
    </xf>
    <xf numFmtId="0" fontId="21" fillId="5" borderId="20" xfId="4" quotePrefix="1" applyFont="1" applyFill="1" applyBorder="1" applyAlignment="1">
      <alignment horizontal="right" vertical="center" wrapText="1"/>
    </xf>
    <xf numFmtId="0" fontId="21" fillId="5" borderId="21" xfId="4" quotePrefix="1" applyFont="1" applyFill="1" applyBorder="1" applyAlignment="1">
      <alignment horizontal="right" vertical="center" wrapText="1"/>
    </xf>
    <xf numFmtId="0" fontId="4" fillId="0" borderId="34" xfId="4" applyFont="1" applyBorder="1" applyAlignment="1">
      <alignment horizontal="left" vertical="center"/>
    </xf>
    <xf numFmtId="0" fontId="9" fillId="2" borderId="11" xfId="6" applyFont="1" applyFill="1" applyBorder="1" applyAlignment="1">
      <alignment horizontal="center" vertical="center" wrapText="1"/>
    </xf>
    <xf numFmtId="0" fontId="9" fillId="2" borderId="12" xfId="6" applyFont="1" applyFill="1" applyBorder="1" applyAlignment="1">
      <alignment horizontal="center" vertical="center" wrapText="1"/>
    </xf>
    <xf numFmtId="0" fontId="20" fillId="2" borderId="10" xfId="6" applyFont="1" applyFill="1" applyBorder="1" applyAlignment="1">
      <alignment horizontal="center" vertical="center" wrapText="1"/>
    </xf>
    <xf numFmtId="0" fontId="20" fillId="2" borderId="11" xfId="6" applyFont="1" applyFill="1" applyBorder="1" applyAlignment="1">
      <alignment horizontal="center" vertical="center" wrapText="1"/>
    </xf>
    <xf numFmtId="0" fontId="20" fillId="2" borderId="12" xfId="6" applyFont="1" applyFill="1" applyBorder="1" applyAlignment="1">
      <alignment horizontal="center" vertical="center" wrapText="1"/>
    </xf>
    <xf numFmtId="0" fontId="4" fillId="5" borderId="29" xfId="6" applyFont="1" applyFill="1" applyBorder="1" applyAlignment="1">
      <alignment horizontal="center" vertical="center" textRotation="90" wrapText="1"/>
    </xf>
    <xf numFmtId="0" fontId="18" fillId="5" borderId="35" xfId="6" applyFont="1" applyFill="1" applyBorder="1" applyAlignment="1">
      <alignment horizontal="center" vertical="center" textRotation="90" wrapText="1"/>
    </xf>
    <xf numFmtId="0" fontId="18" fillId="5" borderId="37" xfId="6" applyFont="1" applyFill="1" applyBorder="1" applyAlignment="1">
      <alignment horizontal="center" vertical="center" textRotation="90" wrapText="1"/>
    </xf>
    <xf numFmtId="0" fontId="4" fillId="5" borderId="33" xfId="6" applyFont="1" applyFill="1" applyBorder="1" applyAlignment="1">
      <alignment horizontal="center" vertical="center" textRotation="90" wrapText="1"/>
    </xf>
    <xf numFmtId="0" fontId="18" fillId="5" borderId="36" xfId="6" applyFont="1" applyFill="1" applyBorder="1" applyAlignment="1">
      <alignment horizontal="center" vertical="center" textRotation="90" wrapText="1"/>
    </xf>
    <xf numFmtId="0" fontId="18" fillId="5" borderId="38" xfId="6" applyFont="1" applyFill="1" applyBorder="1" applyAlignment="1">
      <alignment horizontal="center" vertical="center" textRotation="90" wrapText="1"/>
    </xf>
    <xf numFmtId="0" fontId="13" fillId="5" borderId="33" xfId="4" applyFont="1" applyFill="1" applyBorder="1" applyAlignment="1">
      <alignment horizontal="center" vertical="center" textRotation="90" wrapText="1"/>
    </xf>
    <xf numFmtId="0" fontId="2" fillId="5" borderId="36" xfId="4" applyFill="1" applyBorder="1" applyAlignment="1">
      <alignment horizontal="center" vertical="center" textRotation="90" wrapText="1"/>
    </xf>
    <xf numFmtId="0" fontId="2" fillId="5" borderId="38" xfId="4" applyFill="1" applyBorder="1" applyAlignment="1">
      <alignment horizontal="center" vertical="center" textRotation="90" wrapText="1"/>
    </xf>
    <xf numFmtId="0" fontId="4" fillId="5" borderId="34" xfId="6" applyFont="1" applyFill="1" applyBorder="1" applyAlignment="1">
      <alignment horizontal="center" vertical="center" wrapText="1"/>
    </xf>
    <xf numFmtId="0" fontId="6" fillId="5" borderId="34" xfId="6" applyFont="1" applyFill="1" applyBorder="1" applyAlignment="1">
      <alignment horizontal="center" vertical="center" wrapText="1"/>
    </xf>
    <xf numFmtId="0" fontId="6" fillId="5" borderId="1" xfId="6" applyFont="1" applyFill="1" applyBorder="1" applyAlignment="1">
      <alignment horizontal="center" vertical="center" wrapText="1"/>
    </xf>
    <xf numFmtId="0" fontId="6" fillId="5" borderId="22" xfId="6" applyFont="1" applyFill="1" applyBorder="1" applyAlignment="1">
      <alignment horizontal="center" vertical="center" wrapText="1"/>
    </xf>
    <xf numFmtId="0" fontId="6" fillId="5" borderId="24" xfId="6" applyFont="1" applyFill="1" applyBorder="1" applyAlignment="1">
      <alignment horizontal="center" vertical="center" wrapText="1"/>
    </xf>
    <xf numFmtId="0" fontId="4" fillId="5" borderId="10" xfId="4" applyFont="1" applyFill="1" applyBorder="1" applyAlignment="1">
      <alignment horizontal="right" vertical="center" wrapText="1"/>
    </xf>
    <xf numFmtId="0" fontId="4" fillId="5" borderId="11" xfId="4" applyFont="1" applyFill="1" applyBorder="1" applyAlignment="1">
      <alignment horizontal="right" vertical="center" wrapText="1"/>
    </xf>
    <xf numFmtId="0" fontId="4" fillId="5" borderId="27" xfId="4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0" fontId="20" fillId="2" borderId="11" xfId="4" applyFont="1" applyFill="1" applyBorder="1" applyAlignment="1">
      <alignment horizontal="center" vertical="center" wrapText="1"/>
    </xf>
    <xf numFmtId="0" fontId="20" fillId="2" borderId="12" xfId="4" applyFont="1" applyFill="1" applyBorder="1" applyAlignment="1">
      <alignment horizontal="center" vertical="center" wrapText="1"/>
    </xf>
    <xf numFmtId="0" fontId="4" fillId="5" borderId="29" xfId="4" applyFont="1" applyFill="1" applyBorder="1" applyAlignment="1">
      <alignment horizontal="center" vertical="center" textRotation="90" wrapText="1"/>
    </xf>
    <xf numFmtId="0" fontId="18" fillId="5" borderId="35" xfId="4" applyFont="1" applyFill="1" applyBorder="1" applyAlignment="1">
      <alignment horizontal="center" vertical="center" textRotation="90" wrapText="1"/>
    </xf>
    <xf numFmtId="0" fontId="18" fillId="5" borderId="37" xfId="4" applyFont="1" applyFill="1" applyBorder="1" applyAlignment="1">
      <alignment horizontal="center" vertical="center" textRotation="90" wrapText="1"/>
    </xf>
    <xf numFmtId="0" fontId="4" fillId="5" borderId="33" xfId="4" applyFont="1" applyFill="1" applyBorder="1" applyAlignment="1">
      <alignment horizontal="center" vertical="center" textRotation="90" wrapText="1"/>
    </xf>
    <xf numFmtId="0" fontId="18" fillId="5" borderId="36" xfId="4" applyFont="1" applyFill="1" applyBorder="1" applyAlignment="1">
      <alignment horizontal="center" vertical="center" textRotation="90" wrapText="1"/>
    </xf>
    <xf numFmtId="0" fontId="18" fillId="5" borderId="38" xfId="4" applyFont="1" applyFill="1" applyBorder="1" applyAlignment="1">
      <alignment horizontal="center" vertical="center" textRotation="90" wrapText="1"/>
    </xf>
    <xf numFmtId="0" fontId="6" fillId="5" borderId="34" xfId="4" applyFont="1" applyFill="1" applyBorder="1" applyAlignment="1">
      <alignment horizontal="center" vertical="center" wrapText="1"/>
    </xf>
    <xf numFmtId="0" fontId="6" fillId="5" borderId="1" xfId="4" applyFont="1" applyFill="1" applyBorder="1" applyAlignment="1">
      <alignment horizontal="center" vertical="center" wrapText="1"/>
    </xf>
    <xf numFmtId="0" fontId="6" fillId="5" borderId="22" xfId="4" applyFont="1" applyFill="1" applyBorder="1" applyAlignment="1">
      <alignment horizontal="center" vertical="center" wrapText="1"/>
    </xf>
    <xf numFmtId="0" fontId="6" fillId="5" borderId="24" xfId="4" applyFont="1" applyFill="1" applyBorder="1" applyAlignment="1">
      <alignment horizontal="center" vertical="center" wrapText="1"/>
    </xf>
    <xf numFmtId="0" fontId="4" fillId="5" borderId="10" xfId="4" applyFont="1" applyFill="1" applyBorder="1" applyAlignment="1">
      <alignment horizontal="left" vertical="center" wrapText="1"/>
    </xf>
    <xf numFmtId="0" fontId="4" fillId="5" borderId="11" xfId="4" applyFont="1" applyFill="1" applyBorder="1" applyAlignment="1">
      <alignment horizontal="left" vertical="center" wrapText="1"/>
    </xf>
    <xf numFmtId="0" fontId="29" fillId="2" borderId="10" xfId="4" applyFont="1" applyFill="1" applyBorder="1" applyAlignment="1">
      <alignment horizontal="center" vertical="center" wrapText="1"/>
    </xf>
    <xf numFmtId="0" fontId="29" fillId="2" borderId="11" xfId="4" applyFont="1" applyFill="1" applyBorder="1" applyAlignment="1">
      <alignment horizontal="center" vertical="center" wrapText="1"/>
    </xf>
    <xf numFmtId="0" fontId="29" fillId="2" borderId="12" xfId="4" applyFont="1" applyFill="1" applyBorder="1" applyAlignment="1">
      <alignment horizontal="center" vertical="center" wrapText="1"/>
    </xf>
    <xf numFmtId="0" fontId="13" fillId="5" borderId="29" xfId="4" applyFont="1" applyFill="1" applyBorder="1" applyAlignment="1">
      <alignment horizontal="center" vertical="center" textRotation="90" wrapText="1"/>
    </xf>
    <xf numFmtId="0" fontId="13" fillId="5" borderId="35" xfId="4" applyFont="1" applyFill="1" applyBorder="1" applyAlignment="1">
      <alignment horizontal="center" vertical="center" textRotation="90" wrapText="1"/>
    </xf>
    <xf numFmtId="0" fontId="13" fillId="5" borderId="37" xfId="4" applyFont="1" applyFill="1" applyBorder="1" applyAlignment="1">
      <alignment horizontal="center" vertical="center" textRotation="90" wrapText="1"/>
    </xf>
    <xf numFmtId="0" fontId="13" fillId="5" borderId="36" xfId="4" applyFont="1" applyFill="1" applyBorder="1" applyAlignment="1">
      <alignment horizontal="center" vertical="center" textRotation="90" wrapText="1"/>
    </xf>
    <xf numFmtId="0" fontId="13" fillId="5" borderId="38" xfId="4" applyFont="1" applyFill="1" applyBorder="1" applyAlignment="1">
      <alignment horizontal="center" vertical="center" textRotation="90" wrapText="1"/>
    </xf>
    <xf numFmtId="0" fontId="24" fillId="5" borderId="34" xfId="4" applyFont="1" applyFill="1" applyBorder="1" applyAlignment="1">
      <alignment horizontal="center" vertical="center" wrapText="1"/>
    </xf>
    <xf numFmtId="0" fontId="2" fillId="5" borderId="34" xfId="4" applyFill="1" applyBorder="1" applyAlignment="1">
      <alignment horizontal="center" vertical="center" wrapText="1"/>
    </xf>
    <xf numFmtId="0" fontId="2" fillId="5" borderId="1" xfId="4" applyFill="1" applyBorder="1" applyAlignment="1">
      <alignment horizontal="center" vertical="center" wrapText="1"/>
    </xf>
    <xf numFmtId="0" fontId="2" fillId="5" borderId="22" xfId="4" applyFill="1" applyBorder="1" applyAlignment="1">
      <alignment horizontal="center" vertical="center" wrapText="1"/>
    </xf>
    <xf numFmtId="0" fontId="2" fillId="5" borderId="24" xfId="4" applyFill="1" applyBorder="1" applyAlignment="1">
      <alignment horizontal="center" vertical="center" wrapText="1"/>
    </xf>
    <xf numFmtId="0" fontId="7" fillId="5" borderId="10" xfId="4" applyFont="1" applyFill="1" applyBorder="1" applyAlignment="1">
      <alignment horizontal="center" vertical="center" wrapText="1"/>
    </xf>
    <xf numFmtId="0" fontId="7" fillId="5" borderId="11" xfId="4" applyFont="1" applyFill="1" applyBorder="1" applyAlignment="1">
      <alignment horizontal="center" vertical="center" wrapText="1"/>
    </xf>
    <xf numFmtId="0" fontId="7" fillId="5" borderId="12" xfId="4" applyFont="1" applyFill="1" applyBorder="1" applyAlignment="1">
      <alignment horizontal="center" vertical="center" wrapText="1"/>
    </xf>
    <xf numFmtId="0" fontId="9" fillId="2" borderId="45" xfId="4" applyFont="1" applyFill="1" applyBorder="1" applyAlignment="1">
      <alignment horizontal="center" vertical="center" wrapText="1"/>
    </xf>
    <xf numFmtId="0" fontId="19" fillId="2" borderId="25" xfId="4" applyFont="1" applyFill="1" applyBorder="1" applyAlignment="1">
      <alignment horizontal="center" vertical="center" wrapText="1"/>
    </xf>
    <xf numFmtId="0" fontId="19" fillId="2" borderId="46" xfId="4" applyFont="1" applyFill="1" applyBorder="1" applyAlignment="1">
      <alignment horizontal="center" vertical="center" wrapText="1"/>
    </xf>
    <xf numFmtId="0" fontId="46" fillId="7" borderId="45" xfId="4" applyFont="1" applyFill="1" applyBorder="1" applyAlignment="1">
      <alignment horizontal="center" vertical="center" wrapText="1"/>
    </xf>
    <xf numFmtId="0" fontId="47" fillId="7" borderId="25" xfId="4" applyFont="1" applyFill="1" applyBorder="1" applyAlignment="1">
      <alignment horizontal="center" vertical="center" wrapText="1"/>
    </xf>
    <xf numFmtId="0" fontId="47" fillId="7" borderId="46" xfId="4" applyFont="1" applyFill="1" applyBorder="1" applyAlignment="1">
      <alignment horizontal="center" vertical="center" wrapText="1"/>
    </xf>
    <xf numFmtId="0" fontId="21" fillId="0" borderId="25" xfId="4" applyFont="1" applyBorder="1" applyAlignment="1">
      <alignment horizontal="center" vertical="center"/>
    </xf>
    <xf numFmtId="0" fontId="21" fillId="5" borderId="16" xfId="4" applyFont="1" applyFill="1" applyBorder="1" applyAlignment="1">
      <alignment horizontal="center" vertical="center" wrapText="1"/>
    </xf>
    <xf numFmtId="0" fontId="21" fillId="5" borderId="17" xfId="4" applyFont="1" applyFill="1" applyBorder="1" applyAlignment="1">
      <alignment horizontal="center" vertical="center" wrapText="1"/>
    </xf>
    <xf numFmtId="0" fontId="21" fillId="5" borderId="20" xfId="4" applyFont="1" applyFill="1" applyBorder="1" applyAlignment="1">
      <alignment horizontal="center" vertical="center" wrapText="1"/>
    </xf>
    <xf numFmtId="0" fontId="21" fillId="5" borderId="21" xfId="4" applyFont="1" applyFill="1" applyBorder="1" applyAlignment="1">
      <alignment horizontal="center" vertical="center" wrapText="1"/>
    </xf>
    <xf numFmtId="0" fontId="21" fillId="5" borderId="63" xfId="4" applyFont="1" applyFill="1" applyBorder="1" applyAlignment="1">
      <alignment horizontal="center" vertical="center" wrapText="1"/>
    </xf>
    <xf numFmtId="0" fontId="21" fillId="5" borderId="18" xfId="4" applyFont="1" applyFill="1" applyBorder="1" applyAlignment="1">
      <alignment horizontal="center" vertical="center"/>
    </xf>
    <xf numFmtId="0" fontId="22" fillId="5" borderId="19" xfId="4" applyFont="1" applyFill="1" applyBorder="1" applyAlignment="1">
      <alignment horizontal="center" vertical="center"/>
    </xf>
    <xf numFmtId="0" fontId="4" fillId="0" borderId="66" xfId="4" quotePrefix="1" applyFont="1" applyBorder="1" applyAlignment="1">
      <alignment horizontal="left" vertical="center"/>
    </xf>
    <xf numFmtId="0" fontId="4" fillId="0" borderId="67" xfId="4" applyFont="1" applyBorder="1" applyAlignment="1">
      <alignment horizontal="left" vertical="center"/>
    </xf>
    <xf numFmtId="0" fontId="4" fillId="0" borderId="68" xfId="4" quotePrefix="1" applyFont="1" applyBorder="1" applyAlignment="1">
      <alignment horizontal="left" vertical="center"/>
    </xf>
    <xf numFmtId="0" fontId="4" fillId="0" borderId="69" xfId="4" applyFont="1" applyBorder="1" applyAlignment="1">
      <alignment horizontal="left" vertical="center"/>
    </xf>
    <xf numFmtId="0" fontId="4" fillId="0" borderId="70" xfId="4" quotePrefix="1" applyFont="1" applyBorder="1" applyAlignment="1">
      <alignment horizontal="left" vertical="center"/>
    </xf>
    <xf numFmtId="0" fontId="4" fillId="0" borderId="71" xfId="4" applyFont="1" applyBorder="1" applyAlignment="1">
      <alignment horizontal="left" vertical="center"/>
    </xf>
    <xf numFmtId="0" fontId="21" fillId="5" borderId="11" xfId="4" quotePrefix="1" applyFont="1" applyFill="1" applyBorder="1" applyAlignment="1">
      <alignment horizontal="right" vertical="center" wrapText="1"/>
    </xf>
    <xf numFmtId="0" fontId="21" fillId="5" borderId="27" xfId="4" quotePrefix="1" applyFont="1" applyFill="1" applyBorder="1" applyAlignment="1">
      <alignment horizontal="right" vertical="center" wrapText="1"/>
    </xf>
    <xf numFmtId="0" fontId="5" fillId="5" borderId="29" xfId="4" applyFont="1" applyFill="1" applyBorder="1" applyAlignment="1">
      <alignment horizontal="center" vertical="center" textRotation="90" wrapText="1"/>
    </xf>
    <xf numFmtId="0" fontId="23" fillId="5" borderId="35" xfId="4" applyFont="1" applyFill="1" applyBorder="1" applyAlignment="1">
      <alignment horizontal="center" vertical="center" textRotation="90" wrapText="1"/>
    </xf>
    <xf numFmtId="0" fontId="23" fillId="5" borderId="72" xfId="4" applyFont="1" applyFill="1" applyBorder="1" applyAlignment="1">
      <alignment horizontal="center" vertical="center" textRotation="90" wrapText="1"/>
    </xf>
    <xf numFmtId="0" fontId="5" fillId="5" borderId="33" xfId="4" applyFont="1" applyFill="1" applyBorder="1" applyAlignment="1">
      <alignment horizontal="center" vertical="center" textRotation="90" wrapText="1"/>
    </xf>
    <xf numFmtId="0" fontId="23" fillId="5" borderId="36" xfId="4" applyFont="1" applyFill="1" applyBorder="1" applyAlignment="1">
      <alignment horizontal="center" vertical="center" textRotation="90" wrapText="1"/>
    </xf>
    <xf numFmtId="0" fontId="23" fillId="5" borderId="73" xfId="4" applyFont="1" applyFill="1" applyBorder="1" applyAlignment="1">
      <alignment horizontal="center" vertical="center" textRotation="90" wrapText="1"/>
    </xf>
    <xf numFmtId="0" fontId="5" fillId="5" borderId="34" xfId="4" applyFont="1" applyFill="1" applyBorder="1" applyAlignment="1">
      <alignment horizontal="center" vertical="center" wrapText="1"/>
    </xf>
    <xf numFmtId="0" fontId="23" fillId="5" borderId="34" xfId="4" applyFont="1" applyFill="1" applyBorder="1" applyAlignment="1">
      <alignment horizontal="center" vertical="center" wrapText="1"/>
    </xf>
    <xf numFmtId="0" fontId="23" fillId="5" borderId="1" xfId="4" applyFont="1" applyFill="1" applyBorder="1" applyAlignment="1">
      <alignment horizontal="center" vertical="center" wrapText="1"/>
    </xf>
    <xf numFmtId="0" fontId="23" fillId="5" borderId="22" xfId="4" applyFont="1" applyFill="1" applyBorder="1" applyAlignment="1">
      <alignment horizontal="center" vertical="center" wrapText="1"/>
    </xf>
    <xf numFmtId="0" fontId="23" fillId="5" borderId="24" xfId="4" applyFont="1" applyFill="1" applyBorder="1" applyAlignment="1">
      <alignment horizontal="center" vertical="center" wrapText="1"/>
    </xf>
    <xf numFmtId="0" fontId="5" fillId="5" borderId="77" xfId="4" applyFont="1" applyFill="1" applyBorder="1" applyAlignment="1">
      <alignment horizontal="center" vertical="center" wrapText="1"/>
    </xf>
    <xf numFmtId="0" fontId="5" fillId="5" borderId="27" xfId="4" applyFont="1" applyFill="1" applyBorder="1" applyAlignment="1">
      <alignment horizontal="center" vertical="center" wrapText="1"/>
    </xf>
    <xf numFmtId="0" fontId="5" fillId="5" borderId="10" xfId="4" applyFont="1" applyFill="1" applyBorder="1" applyAlignment="1">
      <alignment horizontal="center" vertical="center" wrapText="1"/>
    </xf>
    <xf numFmtId="0" fontId="5" fillId="5" borderId="11" xfId="4" applyFont="1" applyFill="1" applyBorder="1" applyAlignment="1">
      <alignment horizontal="center" vertical="center" wrapText="1"/>
    </xf>
    <xf numFmtId="0" fontId="2" fillId="5" borderId="35" xfId="4" applyFill="1" applyBorder="1" applyAlignment="1">
      <alignment horizontal="center" vertical="center" textRotation="90" wrapText="1"/>
    </xf>
    <xf numFmtId="0" fontId="2" fillId="5" borderId="37" xfId="4" applyFill="1" applyBorder="1" applyAlignment="1">
      <alignment horizontal="center" vertical="center" textRotation="90" wrapText="1"/>
    </xf>
    <xf numFmtId="0" fontId="13" fillId="5" borderId="78" xfId="4" applyFont="1" applyFill="1" applyBorder="1" applyAlignment="1">
      <alignment horizontal="center" vertical="center" textRotation="90" wrapText="1"/>
    </xf>
    <xf numFmtId="0" fontId="2" fillId="5" borderId="8" xfId="4" applyFill="1" applyBorder="1" applyAlignment="1">
      <alignment horizontal="center" vertical="center" textRotation="90" wrapText="1"/>
    </xf>
    <xf numFmtId="0" fontId="2" fillId="5" borderId="64" xfId="4" applyFill="1" applyBorder="1" applyAlignment="1">
      <alignment horizontal="center" vertical="center" textRotation="90" wrapText="1"/>
    </xf>
    <xf numFmtId="0" fontId="4" fillId="5" borderId="57" xfId="4" applyFont="1" applyFill="1" applyBorder="1" applyAlignment="1">
      <alignment horizontal="center" vertical="center" wrapText="1"/>
    </xf>
    <xf numFmtId="0" fontId="18" fillId="5" borderId="23" xfId="4" applyFont="1" applyFill="1" applyBorder="1" applyAlignment="1">
      <alignment horizontal="center" vertical="center" wrapText="1"/>
    </xf>
    <xf numFmtId="0" fontId="23" fillId="5" borderId="77" xfId="4" applyFont="1" applyFill="1" applyBorder="1" applyAlignment="1">
      <alignment horizontal="center" vertical="center" wrapText="1"/>
    </xf>
    <xf numFmtId="0" fontId="23" fillId="5" borderId="27" xfId="4" applyFont="1" applyFill="1" applyBorder="1" applyAlignment="1">
      <alignment horizontal="center" vertical="center" wrapText="1"/>
    </xf>
    <xf numFmtId="0" fontId="49" fillId="5" borderId="29" xfId="4" applyFont="1" applyFill="1" applyBorder="1" applyAlignment="1">
      <alignment horizontal="center" vertical="center" textRotation="90" wrapText="1"/>
    </xf>
    <xf numFmtId="0" fontId="49" fillId="5" borderId="35" xfId="4" applyFont="1" applyFill="1" applyBorder="1" applyAlignment="1">
      <alignment horizontal="center" vertical="center" textRotation="90" wrapText="1"/>
    </xf>
    <xf numFmtId="0" fontId="49" fillId="5" borderId="37" xfId="4" applyFont="1" applyFill="1" applyBorder="1" applyAlignment="1">
      <alignment horizontal="center" vertical="center" textRotation="90" wrapText="1"/>
    </xf>
    <xf numFmtId="0" fontId="49" fillId="5" borderId="33" xfId="4" applyFont="1" applyFill="1" applyBorder="1" applyAlignment="1">
      <alignment horizontal="center" vertical="center" textRotation="90" wrapText="1"/>
    </xf>
    <xf numFmtId="0" fontId="49" fillId="5" borderId="36" xfId="4" applyFont="1" applyFill="1" applyBorder="1" applyAlignment="1">
      <alignment horizontal="center" vertical="center" textRotation="90" wrapText="1"/>
    </xf>
    <xf numFmtId="0" fontId="49" fillId="5" borderId="38" xfId="4" applyFont="1" applyFill="1" applyBorder="1" applyAlignment="1">
      <alignment horizontal="center" vertical="center" textRotation="90" wrapText="1"/>
    </xf>
    <xf numFmtId="0" fontId="51" fillId="5" borderId="33" xfId="4" applyFont="1" applyFill="1" applyBorder="1" applyAlignment="1">
      <alignment horizontal="center" vertical="center" textRotation="90" wrapText="1"/>
    </xf>
    <xf numFmtId="0" fontId="53" fillId="5" borderId="36" xfId="4" applyFont="1" applyFill="1" applyBorder="1" applyAlignment="1">
      <alignment horizontal="center" vertical="center" textRotation="90" wrapText="1"/>
    </xf>
    <xf numFmtId="0" fontId="53" fillId="5" borderId="38" xfId="4" applyFont="1" applyFill="1" applyBorder="1" applyAlignment="1">
      <alignment horizontal="center" vertical="center" textRotation="90" wrapText="1"/>
    </xf>
    <xf numFmtId="0" fontId="50" fillId="5" borderId="34" xfId="4" applyFont="1" applyFill="1" applyBorder="1" applyAlignment="1">
      <alignment horizontal="center" vertical="center" wrapText="1"/>
    </xf>
    <xf numFmtId="0" fontId="52" fillId="5" borderId="34" xfId="4" applyFont="1" applyFill="1" applyBorder="1" applyAlignment="1">
      <alignment horizontal="center" vertical="center" wrapText="1"/>
    </xf>
    <xf numFmtId="0" fontId="52" fillId="5" borderId="1" xfId="4" applyFont="1" applyFill="1" applyBorder="1" applyAlignment="1">
      <alignment horizontal="center" vertical="center" wrapText="1"/>
    </xf>
    <xf numFmtId="0" fontId="52" fillId="5" borderId="22" xfId="4" applyFont="1" applyFill="1" applyBorder="1" applyAlignment="1">
      <alignment horizontal="center" vertical="center" wrapText="1"/>
    </xf>
    <xf numFmtId="0" fontId="52" fillId="5" borderId="24" xfId="4" applyFont="1" applyFill="1" applyBorder="1" applyAlignment="1">
      <alignment horizontal="center" vertical="center" wrapText="1"/>
    </xf>
    <xf numFmtId="0" fontId="21" fillId="2" borderId="10" xfId="4" applyFont="1" applyFill="1" applyBorder="1" applyAlignment="1">
      <alignment horizontal="center" vertical="center" wrapText="1"/>
    </xf>
    <xf numFmtId="0" fontId="21" fillId="2" borderId="11" xfId="4" applyFont="1" applyFill="1" applyBorder="1" applyAlignment="1">
      <alignment horizontal="center" vertical="center" wrapText="1"/>
    </xf>
    <xf numFmtId="0" fontId="21" fillId="2" borderId="12" xfId="4" applyFont="1" applyFill="1" applyBorder="1" applyAlignment="1">
      <alignment horizontal="center" vertical="center" wrapText="1"/>
    </xf>
    <xf numFmtId="0" fontId="64" fillId="5" borderId="29" xfId="4" applyFont="1" applyFill="1" applyBorder="1" applyAlignment="1">
      <alignment horizontal="center" vertical="center" textRotation="90" wrapText="1"/>
    </xf>
    <xf numFmtId="0" fontId="64" fillId="5" borderId="35" xfId="4" applyFont="1" applyFill="1" applyBorder="1" applyAlignment="1">
      <alignment horizontal="center" vertical="center" textRotation="90" wrapText="1"/>
    </xf>
    <xf numFmtId="0" fontId="64" fillId="5" borderId="37" xfId="4" applyFont="1" applyFill="1" applyBorder="1" applyAlignment="1">
      <alignment horizontal="center" vertical="center" textRotation="90" wrapText="1"/>
    </xf>
    <xf numFmtId="0" fontId="64" fillId="5" borderId="33" xfId="4" applyFont="1" applyFill="1" applyBorder="1" applyAlignment="1">
      <alignment horizontal="center" vertical="center" textRotation="90" wrapText="1"/>
    </xf>
    <xf numFmtId="0" fontId="64" fillId="5" borderId="36" xfId="4" applyFont="1" applyFill="1" applyBorder="1" applyAlignment="1">
      <alignment horizontal="center" vertical="center" textRotation="90" wrapText="1"/>
    </xf>
    <xf numFmtId="0" fontId="64" fillId="5" borderId="38" xfId="4" applyFont="1" applyFill="1" applyBorder="1" applyAlignment="1">
      <alignment horizontal="center" vertical="center" textRotation="90" wrapText="1"/>
    </xf>
  </cellXfs>
  <cellStyles count="25">
    <cellStyle name="Hipervínculo" xfId="5" builtinId="8"/>
    <cellStyle name="Hipervínculo 2" xfId="23" xr:uid="{65AB02AF-4C6C-4AEF-AF59-B35061468E6F}"/>
    <cellStyle name="Millares" xfId="1" builtinId="3"/>
    <cellStyle name="Millares 2" xfId="9" xr:uid="{DDA24451-4131-4AC8-9207-639150132773}"/>
    <cellStyle name="Millares 2 2" xfId="17" xr:uid="{7E5FCDB1-DAD2-4FFF-BA48-05FB723027A9}"/>
    <cellStyle name="Millares 3" xfId="10" xr:uid="{273D8AE7-662D-49EC-BF6B-5BE72CC07F90}"/>
    <cellStyle name="Millares 3 2" xfId="19" xr:uid="{7EC60F2B-9C62-41C2-BF4A-1487782090C8}"/>
    <cellStyle name="Millares 4" xfId="12" xr:uid="{E289DED2-EF08-4056-9462-3D049E759C05}"/>
    <cellStyle name="Millares 5" xfId="22" xr:uid="{BE52BD4D-7E01-4FFD-9C09-A66498D6E2EC}"/>
    <cellStyle name="Millares 6" xfId="24" xr:uid="{DC57E8CB-0981-42BE-8C2E-965BDF55B52B}"/>
    <cellStyle name="Moneda" xfId="2" builtinId="4"/>
    <cellStyle name="Moneda 2" xfId="11" xr:uid="{0CA5915B-F3F9-4E67-8631-8C0AC87ED056}"/>
    <cellStyle name="Moneda 2 2" xfId="16" xr:uid="{5647DD9D-0E30-4898-AE98-32E5C5AB97C5}"/>
    <cellStyle name="Moneda 2 3" xfId="13" xr:uid="{FABB7E6D-CF66-4C50-8664-39E4BDE64C41}"/>
    <cellStyle name="Moneda 3" xfId="18" xr:uid="{8FF194C7-85B6-4871-A01B-A53A6BBE62C0}"/>
    <cellStyle name="Normal" xfId="0" builtinId="0"/>
    <cellStyle name="Normal 10" xfId="7" xr:uid="{28D2929C-9BFA-4094-891A-ADA18B089255}"/>
    <cellStyle name="Normal 2" xfId="8" xr:uid="{6CDD805C-6311-4C5E-876E-D0204A214798}"/>
    <cellStyle name="Normal 2 2" xfId="4" xr:uid="{00000000-0005-0000-0000-000004000000}"/>
    <cellStyle name="Normal 3" xfId="6" xr:uid="{00000000-0005-0000-0000-000005000000}"/>
    <cellStyle name="Porcentaje" xfId="3" builtinId="5"/>
    <cellStyle name="Porcentaje 2" xfId="15" xr:uid="{40610CF5-7CBF-4803-AD7C-1B064AE7020D}"/>
    <cellStyle name="Porcentaje 3" xfId="14" xr:uid="{6DD5AAFB-A05E-4A34-BDC6-7BCAA703055B}"/>
    <cellStyle name="Porcentual 4" xfId="20" xr:uid="{75D25013-703B-4996-BB25-B9BF10C5B2AB}"/>
    <cellStyle name="Porcentual 4 2" xfId="21" xr:uid="{4A65C782-1850-4FC9-98FD-12E59D3BAC33}"/>
  </cellStyles>
  <dxfs count="0"/>
  <tableStyles count="0" defaultTableStyle="TableStyleMedium2" defaultPivotStyle="PivotStyleLight16"/>
  <colors>
    <mruColors>
      <color rgb="FF00CC00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86553</xdr:rowOff>
    </xdr:from>
    <xdr:to>
      <xdr:col>4</xdr:col>
      <xdr:colOff>304800</xdr:colOff>
      <xdr:row>3</xdr:row>
      <xdr:rowOff>67503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06F73B-392E-B5F4-F2FE-9E18D38B2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832" y="210792"/>
          <a:ext cx="1106142" cy="477907"/>
        </a:xfrm>
        <a:prstGeom prst="rect">
          <a:avLst/>
        </a:prstGeom>
      </xdr:spPr>
    </xdr:pic>
    <xdr:clientData/>
  </xdr:twoCellAnchor>
  <xdr:twoCellAnchor editAs="oneCell">
    <xdr:from>
      <xdr:col>15</xdr:col>
      <xdr:colOff>58392</xdr:colOff>
      <xdr:row>1</xdr:row>
      <xdr:rowOff>223631</xdr:rowOff>
    </xdr:from>
    <xdr:to>
      <xdr:col>18</xdr:col>
      <xdr:colOff>266174</xdr:colOff>
      <xdr:row>2</xdr:row>
      <xdr:rowOff>187302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214BE8-4590-478E-5206-7AE9A854D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96" y="347870"/>
          <a:ext cx="1152000" cy="212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9"/>
  <sheetViews>
    <sheetView topLeftCell="A13" zoomScale="115" zoomScaleNormal="115" zoomScalePageLayoutView="85" workbookViewId="0">
      <selection activeCell="A74" sqref="A8:E74"/>
    </sheetView>
  </sheetViews>
  <sheetFormatPr baseColWidth="10" defaultColWidth="11.42578125" defaultRowHeight="12.75" x14ac:dyDescent="0.2"/>
  <cols>
    <col min="1" max="1" width="1.7109375" style="1" customWidth="1"/>
    <col min="2" max="19" width="4.7109375" style="1" customWidth="1"/>
    <col min="20" max="20" width="1.7109375" style="1" customWidth="1"/>
    <col min="21" max="16384" width="11.42578125" style="1"/>
  </cols>
  <sheetData>
    <row r="1" spans="2:19" ht="9.9499999999999993" customHeight="1" x14ac:dyDescent="0.2"/>
    <row r="2" spans="2:19" ht="20.100000000000001" customHeight="1" x14ac:dyDescent="0.2">
      <c r="B2" s="631"/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2"/>
      <c r="O2" s="632"/>
      <c r="P2" s="632"/>
      <c r="Q2" s="632"/>
      <c r="R2" s="632"/>
      <c r="S2" s="633"/>
    </row>
    <row r="3" spans="2:19" ht="20.100000000000001" customHeight="1" x14ac:dyDescent="0.2">
      <c r="B3" s="634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636"/>
    </row>
    <row r="4" spans="2:19" ht="20.100000000000001" customHeight="1" x14ac:dyDescent="0.2">
      <c r="B4" s="634"/>
      <c r="C4" s="635"/>
      <c r="D4" s="635"/>
      <c r="E4" s="635"/>
      <c r="F4" s="635"/>
      <c r="G4" s="635"/>
      <c r="H4" s="635"/>
      <c r="I4" s="635"/>
      <c r="J4" s="635"/>
      <c r="K4" s="635"/>
      <c r="L4" s="635"/>
      <c r="M4" s="635"/>
      <c r="N4" s="635"/>
      <c r="O4" s="635"/>
      <c r="P4" s="635"/>
      <c r="Q4" s="635"/>
      <c r="R4" s="635"/>
      <c r="S4" s="636"/>
    </row>
    <row r="5" spans="2:19" ht="20.100000000000001" customHeight="1" x14ac:dyDescent="0.2">
      <c r="B5" s="637"/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  <c r="O5" s="638"/>
      <c r="P5" s="638"/>
      <c r="Q5" s="638"/>
      <c r="R5" s="638"/>
      <c r="S5" s="639"/>
    </row>
    <row r="6" spans="2:19" ht="20.100000000000001" customHeight="1" x14ac:dyDescent="0.2">
      <c r="B6" s="621" t="s">
        <v>0</v>
      </c>
      <c r="C6" s="622"/>
      <c r="D6" s="622"/>
      <c r="E6" s="622"/>
      <c r="F6" s="622"/>
      <c r="G6" s="622"/>
      <c r="H6" s="622"/>
      <c r="I6" s="622"/>
      <c r="J6" s="622"/>
      <c r="K6" s="622"/>
      <c r="L6" s="622"/>
      <c r="M6" s="622"/>
      <c r="N6" s="622"/>
      <c r="O6" s="622"/>
      <c r="P6" s="622"/>
      <c r="Q6" s="622"/>
      <c r="R6" s="622"/>
      <c r="S6" s="623"/>
    </row>
    <row r="7" spans="2:19" ht="20.100000000000001" customHeight="1" x14ac:dyDescent="0.2">
      <c r="B7" s="624"/>
      <c r="C7" s="625"/>
      <c r="D7" s="625"/>
      <c r="E7" s="625"/>
      <c r="F7" s="625"/>
      <c r="G7" s="625"/>
      <c r="H7" s="625"/>
      <c r="I7" s="625"/>
      <c r="J7" s="625"/>
      <c r="K7" s="625"/>
      <c r="L7" s="625"/>
      <c r="M7" s="625"/>
      <c r="N7" s="625"/>
      <c r="O7" s="625"/>
      <c r="P7" s="625"/>
      <c r="Q7" s="625"/>
      <c r="R7" s="625"/>
      <c r="S7" s="626"/>
    </row>
    <row r="8" spans="2:19" ht="20.100000000000001" customHeight="1" x14ac:dyDescent="0.2">
      <c r="B8" s="624"/>
      <c r="C8" s="625"/>
      <c r="D8" s="625"/>
      <c r="E8" s="625"/>
      <c r="F8" s="625"/>
      <c r="G8" s="625"/>
      <c r="H8" s="625"/>
      <c r="I8" s="625"/>
      <c r="J8" s="625"/>
      <c r="K8" s="625"/>
      <c r="L8" s="625"/>
      <c r="M8" s="625"/>
      <c r="N8" s="625"/>
      <c r="O8" s="625"/>
      <c r="P8" s="625"/>
      <c r="Q8" s="625"/>
      <c r="R8" s="625"/>
      <c r="S8" s="626"/>
    </row>
    <row r="9" spans="2:19" ht="20.100000000000001" customHeight="1" x14ac:dyDescent="0.2">
      <c r="B9" s="624"/>
      <c r="C9" s="625"/>
      <c r="D9" s="625"/>
      <c r="E9" s="625"/>
      <c r="F9" s="625"/>
      <c r="G9" s="625"/>
      <c r="H9" s="625"/>
      <c r="I9" s="625"/>
      <c r="J9" s="625"/>
      <c r="K9" s="625"/>
      <c r="L9" s="625"/>
      <c r="M9" s="625"/>
      <c r="N9" s="625"/>
      <c r="O9" s="625"/>
      <c r="P9" s="625"/>
      <c r="Q9" s="625"/>
      <c r="R9" s="625"/>
      <c r="S9" s="626"/>
    </row>
    <row r="10" spans="2:19" ht="20.100000000000001" customHeight="1" x14ac:dyDescent="0.2">
      <c r="B10" s="624"/>
      <c r="C10" s="625"/>
      <c r="D10" s="625"/>
      <c r="E10" s="625"/>
      <c r="F10" s="625"/>
      <c r="G10" s="625"/>
      <c r="H10" s="625"/>
      <c r="I10" s="625"/>
      <c r="J10" s="625"/>
      <c r="K10" s="625"/>
      <c r="L10" s="625"/>
      <c r="M10" s="625"/>
      <c r="N10" s="625"/>
      <c r="O10" s="625"/>
      <c r="P10" s="625"/>
      <c r="Q10" s="625"/>
      <c r="R10" s="625"/>
      <c r="S10" s="626"/>
    </row>
    <row r="11" spans="2:19" ht="20.100000000000001" customHeight="1" x14ac:dyDescent="0.2">
      <c r="B11" s="624"/>
      <c r="C11" s="625"/>
      <c r="D11" s="625"/>
      <c r="E11" s="625"/>
      <c r="F11" s="625"/>
      <c r="G11" s="625"/>
      <c r="H11" s="625"/>
      <c r="I11" s="625"/>
      <c r="J11" s="625"/>
      <c r="K11" s="625"/>
      <c r="L11" s="625"/>
      <c r="M11" s="625"/>
      <c r="N11" s="625"/>
      <c r="O11" s="625"/>
      <c r="P11" s="625"/>
      <c r="Q11" s="625"/>
      <c r="R11" s="625"/>
      <c r="S11" s="626"/>
    </row>
    <row r="12" spans="2:19" ht="20.100000000000001" customHeight="1" x14ac:dyDescent="0.2">
      <c r="B12" s="624"/>
      <c r="C12" s="625"/>
      <c r="D12" s="625"/>
      <c r="E12" s="625"/>
      <c r="F12" s="625"/>
      <c r="G12" s="625"/>
      <c r="H12" s="625"/>
      <c r="I12" s="625"/>
      <c r="J12" s="625"/>
      <c r="K12" s="625"/>
      <c r="L12" s="625"/>
      <c r="M12" s="625"/>
      <c r="N12" s="625"/>
      <c r="O12" s="625"/>
      <c r="P12" s="625"/>
      <c r="Q12" s="625"/>
      <c r="R12" s="625"/>
      <c r="S12" s="626"/>
    </row>
    <row r="13" spans="2:19" ht="20.100000000000001" customHeight="1" x14ac:dyDescent="0.2">
      <c r="B13" s="624"/>
      <c r="C13" s="625"/>
      <c r="D13" s="625"/>
      <c r="E13" s="625"/>
      <c r="F13" s="625"/>
      <c r="G13" s="625"/>
      <c r="H13" s="625"/>
      <c r="I13" s="625"/>
      <c r="J13" s="625"/>
      <c r="K13" s="625"/>
      <c r="L13" s="625"/>
      <c r="M13" s="625"/>
      <c r="N13" s="625"/>
      <c r="O13" s="625"/>
      <c r="P13" s="625"/>
      <c r="Q13" s="625"/>
      <c r="R13" s="625"/>
      <c r="S13" s="626"/>
    </row>
    <row r="14" spans="2:19" ht="20.100000000000001" customHeight="1" x14ac:dyDescent="0.2">
      <c r="B14" s="624"/>
      <c r="C14" s="625"/>
      <c r="D14" s="625"/>
      <c r="E14" s="625"/>
      <c r="F14" s="625"/>
      <c r="G14" s="625"/>
      <c r="H14" s="625"/>
      <c r="I14" s="625"/>
      <c r="J14" s="625"/>
      <c r="K14" s="625"/>
      <c r="L14" s="625"/>
      <c r="M14" s="625"/>
      <c r="N14" s="625"/>
      <c r="O14" s="625"/>
      <c r="P14" s="625"/>
      <c r="Q14" s="625"/>
      <c r="R14" s="625"/>
      <c r="S14" s="626"/>
    </row>
    <row r="15" spans="2:19" ht="20.100000000000001" customHeight="1" x14ac:dyDescent="0.2">
      <c r="B15" s="624"/>
      <c r="C15" s="625"/>
      <c r="D15" s="625"/>
      <c r="E15" s="625"/>
      <c r="F15" s="625"/>
      <c r="G15" s="625"/>
      <c r="H15" s="625"/>
      <c r="I15" s="625"/>
      <c r="J15" s="625"/>
      <c r="K15" s="625"/>
      <c r="L15" s="625"/>
      <c r="M15" s="625"/>
      <c r="N15" s="625"/>
      <c r="O15" s="625"/>
      <c r="P15" s="625"/>
      <c r="Q15" s="625"/>
      <c r="R15" s="625"/>
      <c r="S15" s="626"/>
    </row>
    <row r="16" spans="2:19" ht="20.100000000000001" customHeight="1" x14ac:dyDescent="0.2">
      <c r="B16" s="627" t="s">
        <v>827</v>
      </c>
      <c r="C16" s="628"/>
      <c r="D16" s="628"/>
      <c r="E16" s="628"/>
      <c r="F16" s="628"/>
      <c r="G16" s="628"/>
      <c r="H16" s="628"/>
      <c r="I16" s="628"/>
      <c r="J16" s="628"/>
      <c r="K16" s="628"/>
      <c r="L16" s="628"/>
      <c r="M16" s="628"/>
      <c r="N16" s="628"/>
      <c r="O16" s="628"/>
      <c r="P16" s="628"/>
      <c r="Q16" s="628"/>
      <c r="R16" s="628"/>
      <c r="S16" s="629"/>
    </row>
    <row r="17" spans="2:19" ht="20.100000000000001" customHeight="1" x14ac:dyDescent="0.2">
      <c r="B17" s="630"/>
      <c r="C17" s="628"/>
      <c r="D17" s="628"/>
      <c r="E17" s="628"/>
      <c r="F17" s="628"/>
      <c r="G17" s="628"/>
      <c r="H17" s="628"/>
      <c r="I17" s="628"/>
      <c r="J17" s="628"/>
      <c r="K17" s="628"/>
      <c r="L17" s="628"/>
      <c r="M17" s="628"/>
      <c r="N17" s="628"/>
      <c r="O17" s="628"/>
      <c r="P17" s="628"/>
      <c r="Q17" s="628"/>
      <c r="R17" s="628"/>
      <c r="S17" s="629"/>
    </row>
    <row r="18" spans="2:19" ht="20.100000000000001" customHeight="1" x14ac:dyDescent="0.2">
      <c r="B18" s="630"/>
      <c r="C18" s="628"/>
      <c r="D18" s="628"/>
      <c r="E18" s="628"/>
      <c r="F18" s="628"/>
      <c r="G18" s="628"/>
      <c r="H18" s="628"/>
      <c r="I18" s="628"/>
      <c r="J18" s="628"/>
      <c r="K18" s="628"/>
      <c r="L18" s="628"/>
      <c r="M18" s="628"/>
      <c r="N18" s="628"/>
      <c r="O18" s="628"/>
      <c r="P18" s="628"/>
      <c r="Q18" s="628"/>
      <c r="R18" s="628"/>
      <c r="S18" s="629"/>
    </row>
    <row r="19" spans="2:19" ht="20.100000000000001" customHeight="1" x14ac:dyDescent="0.2">
      <c r="B19" s="630"/>
      <c r="C19" s="628"/>
      <c r="D19" s="628"/>
      <c r="E19" s="628"/>
      <c r="F19" s="628"/>
      <c r="G19" s="628"/>
      <c r="H19" s="628"/>
      <c r="I19" s="628"/>
      <c r="J19" s="628"/>
      <c r="K19" s="628"/>
      <c r="L19" s="628"/>
      <c r="M19" s="628"/>
      <c r="N19" s="628"/>
      <c r="O19" s="628"/>
      <c r="P19" s="628"/>
      <c r="Q19" s="628"/>
      <c r="R19" s="628"/>
      <c r="S19" s="629"/>
    </row>
    <row r="20" spans="2:19" ht="20.100000000000001" customHeight="1" x14ac:dyDescent="0.2">
      <c r="B20" s="630"/>
      <c r="C20" s="628"/>
      <c r="D20" s="628"/>
      <c r="E20" s="628"/>
      <c r="F20" s="628"/>
      <c r="G20" s="628"/>
      <c r="H20" s="628"/>
      <c r="I20" s="628"/>
      <c r="J20" s="628"/>
      <c r="K20" s="628"/>
      <c r="L20" s="628"/>
      <c r="M20" s="628"/>
      <c r="N20" s="628"/>
      <c r="O20" s="628"/>
      <c r="P20" s="628"/>
      <c r="Q20" s="628"/>
      <c r="R20" s="628"/>
      <c r="S20" s="629"/>
    </row>
    <row r="21" spans="2:19" ht="20.100000000000001" customHeight="1" x14ac:dyDescent="0.2">
      <c r="B21" s="630"/>
      <c r="C21" s="628"/>
      <c r="D21" s="628"/>
      <c r="E21" s="628"/>
      <c r="F21" s="628"/>
      <c r="G21" s="628"/>
      <c r="H21" s="628"/>
      <c r="I21" s="628"/>
      <c r="J21" s="628"/>
      <c r="K21" s="628"/>
      <c r="L21" s="628"/>
      <c r="M21" s="628"/>
      <c r="N21" s="628"/>
      <c r="O21" s="628"/>
      <c r="P21" s="628"/>
      <c r="Q21" s="628"/>
      <c r="R21" s="628"/>
      <c r="S21" s="629"/>
    </row>
    <row r="22" spans="2:19" ht="20.100000000000001" customHeight="1" x14ac:dyDescent="0.2">
      <c r="B22" s="630"/>
      <c r="C22" s="628"/>
      <c r="D22" s="628"/>
      <c r="E22" s="628"/>
      <c r="F22" s="628"/>
      <c r="G22" s="628"/>
      <c r="H22" s="628"/>
      <c r="I22" s="628"/>
      <c r="J22" s="628"/>
      <c r="K22" s="628"/>
      <c r="L22" s="628"/>
      <c r="M22" s="628"/>
      <c r="N22" s="628"/>
      <c r="O22" s="628"/>
      <c r="P22" s="628"/>
      <c r="Q22" s="628"/>
      <c r="R22" s="628"/>
      <c r="S22" s="629"/>
    </row>
    <row r="23" spans="2:19" ht="20.100000000000001" customHeight="1" x14ac:dyDescent="0.2">
      <c r="B23" s="630"/>
      <c r="C23" s="628"/>
      <c r="D23" s="628"/>
      <c r="E23" s="628"/>
      <c r="F23" s="628"/>
      <c r="G23" s="628"/>
      <c r="H23" s="628"/>
      <c r="I23" s="628"/>
      <c r="J23" s="628"/>
      <c r="K23" s="628"/>
      <c r="L23" s="628"/>
      <c r="M23" s="628"/>
      <c r="N23" s="628"/>
      <c r="O23" s="628"/>
      <c r="P23" s="628"/>
      <c r="Q23" s="628"/>
      <c r="R23" s="628"/>
      <c r="S23" s="629"/>
    </row>
    <row r="24" spans="2:19" ht="20.100000000000001" customHeight="1" x14ac:dyDescent="0.2">
      <c r="B24" s="630"/>
      <c r="C24" s="628"/>
      <c r="D24" s="628"/>
      <c r="E24" s="628"/>
      <c r="F24" s="628"/>
      <c r="G24" s="628"/>
      <c r="H24" s="628"/>
      <c r="I24" s="628"/>
      <c r="J24" s="628"/>
      <c r="K24" s="628"/>
      <c r="L24" s="628"/>
      <c r="M24" s="628"/>
      <c r="N24" s="628"/>
      <c r="O24" s="628"/>
      <c r="P24" s="628"/>
      <c r="Q24" s="628"/>
      <c r="R24" s="628"/>
      <c r="S24" s="629"/>
    </row>
    <row r="25" spans="2:19" ht="20.100000000000001" customHeight="1" x14ac:dyDescent="0.2">
      <c r="B25" s="630"/>
      <c r="C25" s="628"/>
      <c r="D25" s="628"/>
      <c r="E25" s="628"/>
      <c r="F25" s="628"/>
      <c r="G25" s="628"/>
      <c r="H25" s="628"/>
      <c r="I25" s="628"/>
      <c r="J25" s="628"/>
      <c r="K25" s="628"/>
      <c r="L25" s="628"/>
      <c r="M25" s="628"/>
      <c r="N25" s="628"/>
      <c r="O25" s="628"/>
      <c r="P25" s="628"/>
      <c r="Q25" s="628"/>
      <c r="R25" s="628"/>
      <c r="S25" s="629"/>
    </row>
    <row r="26" spans="2:19" ht="20.100000000000001" customHeight="1" x14ac:dyDescent="0.2">
      <c r="B26" s="614" t="s">
        <v>823</v>
      </c>
      <c r="C26" s="615"/>
      <c r="D26" s="615"/>
      <c r="E26" s="615"/>
      <c r="F26" s="615"/>
      <c r="G26" s="615"/>
      <c r="H26" s="615"/>
      <c r="I26" s="615"/>
      <c r="J26" s="615"/>
      <c r="K26" s="615"/>
      <c r="L26" s="615"/>
      <c r="M26" s="615"/>
      <c r="N26" s="615"/>
      <c r="O26" s="615"/>
      <c r="P26" s="615"/>
      <c r="Q26" s="615"/>
      <c r="R26" s="615"/>
      <c r="S26" s="616"/>
    </row>
    <row r="27" spans="2:19" ht="20.100000000000001" customHeight="1" x14ac:dyDescent="0.2">
      <c r="B27" s="617"/>
      <c r="C27" s="615"/>
      <c r="D27" s="615"/>
      <c r="E27" s="615"/>
      <c r="F27" s="615"/>
      <c r="G27" s="615"/>
      <c r="H27" s="615"/>
      <c r="I27" s="615"/>
      <c r="J27" s="615"/>
      <c r="K27" s="615"/>
      <c r="L27" s="615"/>
      <c r="M27" s="615"/>
      <c r="N27" s="615"/>
      <c r="O27" s="615"/>
      <c r="P27" s="615"/>
      <c r="Q27" s="615"/>
      <c r="R27" s="615"/>
      <c r="S27" s="616"/>
    </row>
    <row r="28" spans="2:19" ht="20.100000000000001" customHeight="1" x14ac:dyDescent="0.2">
      <c r="B28" s="617"/>
      <c r="C28" s="615"/>
      <c r="D28" s="615"/>
      <c r="E28" s="615"/>
      <c r="F28" s="615"/>
      <c r="G28" s="615"/>
      <c r="H28" s="615"/>
      <c r="I28" s="615"/>
      <c r="J28" s="615"/>
      <c r="K28" s="615"/>
      <c r="L28" s="615"/>
      <c r="M28" s="615"/>
      <c r="N28" s="615"/>
      <c r="O28" s="615"/>
      <c r="P28" s="615"/>
      <c r="Q28" s="615"/>
      <c r="R28" s="615"/>
      <c r="S28" s="616"/>
    </row>
    <row r="29" spans="2:19" ht="20.100000000000001" customHeight="1" x14ac:dyDescent="0.2">
      <c r="B29" s="617"/>
      <c r="C29" s="615"/>
      <c r="D29" s="615"/>
      <c r="E29" s="615"/>
      <c r="F29" s="615"/>
      <c r="G29" s="615"/>
      <c r="H29" s="615"/>
      <c r="I29" s="615"/>
      <c r="J29" s="615"/>
      <c r="K29" s="615"/>
      <c r="L29" s="615"/>
      <c r="M29" s="615"/>
      <c r="N29" s="615"/>
      <c r="O29" s="615"/>
      <c r="P29" s="615"/>
      <c r="Q29" s="615"/>
      <c r="R29" s="615"/>
      <c r="S29" s="616"/>
    </row>
    <row r="30" spans="2:19" ht="20.100000000000001" customHeight="1" x14ac:dyDescent="0.2">
      <c r="B30" s="617"/>
      <c r="C30" s="615"/>
      <c r="D30" s="615"/>
      <c r="E30" s="615"/>
      <c r="F30" s="615"/>
      <c r="G30" s="615"/>
      <c r="H30" s="615"/>
      <c r="I30" s="615"/>
      <c r="J30" s="615"/>
      <c r="K30" s="615"/>
      <c r="L30" s="615"/>
      <c r="M30" s="615"/>
      <c r="N30" s="615"/>
      <c r="O30" s="615"/>
      <c r="P30" s="615"/>
      <c r="Q30" s="615"/>
      <c r="R30" s="615"/>
      <c r="S30" s="616"/>
    </row>
    <row r="31" spans="2:19" ht="20.100000000000001" customHeight="1" x14ac:dyDescent="0.2">
      <c r="B31" s="617"/>
      <c r="C31" s="615"/>
      <c r="D31" s="615"/>
      <c r="E31" s="615"/>
      <c r="F31" s="615"/>
      <c r="G31" s="615"/>
      <c r="H31" s="615"/>
      <c r="I31" s="615"/>
      <c r="J31" s="615"/>
      <c r="K31" s="615"/>
      <c r="L31" s="615"/>
      <c r="M31" s="615"/>
      <c r="N31" s="615"/>
      <c r="O31" s="615"/>
      <c r="P31" s="615"/>
      <c r="Q31" s="615"/>
      <c r="R31" s="615"/>
      <c r="S31" s="616"/>
    </row>
    <row r="32" spans="2:19" ht="20.100000000000001" customHeight="1" x14ac:dyDescent="0.2">
      <c r="B32" s="617"/>
      <c r="C32" s="615"/>
      <c r="D32" s="615"/>
      <c r="E32" s="615"/>
      <c r="F32" s="615"/>
      <c r="G32" s="615"/>
      <c r="H32" s="615"/>
      <c r="I32" s="615"/>
      <c r="J32" s="615"/>
      <c r="K32" s="615"/>
      <c r="L32" s="615"/>
      <c r="M32" s="615"/>
      <c r="N32" s="615"/>
      <c r="O32" s="615"/>
      <c r="P32" s="615"/>
      <c r="Q32" s="615"/>
      <c r="R32" s="615"/>
      <c r="S32" s="616"/>
    </row>
    <row r="33" spans="2:19" ht="20.100000000000001" customHeight="1" x14ac:dyDescent="0.2">
      <c r="B33" s="617"/>
      <c r="C33" s="615"/>
      <c r="D33" s="615"/>
      <c r="E33" s="615"/>
      <c r="F33" s="615"/>
      <c r="G33" s="615"/>
      <c r="H33" s="615"/>
      <c r="I33" s="615"/>
      <c r="J33" s="615"/>
      <c r="K33" s="615"/>
      <c r="L33" s="615"/>
      <c r="M33" s="615"/>
      <c r="N33" s="615"/>
      <c r="O33" s="615"/>
      <c r="P33" s="615"/>
      <c r="Q33" s="615"/>
      <c r="R33" s="615"/>
      <c r="S33" s="616"/>
    </row>
    <row r="34" spans="2:19" ht="20.100000000000001" customHeight="1" x14ac:dyDescent="0.2">
      <c r="B34" s="617"/>
      <c r="C34" s="615"/>
      <c r="D34" s="615"/>
      <c r="E34" s="615"/>
      <c r="F34" s="615"/>
      <c r="G34" s="615"/>
      <c r="H34" s="615"/>
      <c r="I34" s="615"/>
      <c r="J34" s="615"/>
      <c r="K34" s="615"/>
      <c r="L34" s="615"/>
      <c r="M34" s="615"/>
      <c r="N34" s="615"/>
      <c r="O34" s="615"/>
      <c r="P34" s="615"/>
      <c r="Q34" s="615"/>
      <c r="R34" s="615"/>
      <c r="S34" s="616"/>
    </row>
    <row r="35" spans="2:19" ht="20.100000000000001" customHeight="1" x14ac:dyDescent="0.2">
      <c r="B35" s="617"/>
      <c r="C35" s="615"/>
      <c r="D35" s="615"/>
      <c r="E35" s="615"/>
      <c r="F35" s="615"/>
      <c r="G35" s="615"/>
      <c r="H35" s="615"/>
      <c r="I35" s="615"/>
      <c r="J35" s="615"/>
      <c r="K35" s="615"/>
      <c r="L35" s="615"/>
      <c r="M35" s="615"/>
      <c r="N35" s="615"/>
      <c r="O35" s="615"/>
      <c r="P35" s="615"/>
      <c r="Q35" s="615"/>
      <c r="R35" s="615"/>
      <c r="S35" s="616"/>
    </row>
    <row r="36" spans="2:19" ht="20.100000000000001" customHeight="1" x14ac:dyDescent="0.2">
      <c r="B36" s="617"/>
      <c r="C36" s="615"/>
      <c r="D36" s="615"/>
      <c r="E36" s="615"/>
      <c r="F36" s="615"/>
      <c r="G36" s="615"/>
      <c r="H36" s="615"/>
      <c r="I36" s="615"/>
      <c r="J36" s="615"/>
      <c r="K36" s="615"/>
      <c r="L36" s="615"/>
      <c r="M36" s="615"/>
      <c r="N36" s="615"/>
      <c r="O36" s="615"/>
      <c r="P36" s="615"/>
      <c r="Q36" s="615"/>
      <c r="R36" s="615"/>
      <c r="S36" s="616"/>
    </row>
    <row r="37" spans="2:19" ht="20.100000000000001" customHeight="1" x14ac:dyDescent="0.2">
      <c r="B37" s="617"/>
      <c r="C37" s="615"/>
      <c r="D37" s="615"/>
      <c r="E37" s="615"/>
      <c r="F37" s="615"/>
      <c r="G37" s="615"/>
      <c r="H37" s="615"/>
      <c r="I37" s="615"/>
      <c r="J37" s="615"/>
      <c r="K37" s="615"/>
      <c r="L37" s="615"/>
      <c r="M37" s="615"/>
      <c r="N37" s="615"/>
      <c r="O37" s="615"/>
      <c r="P37" s="615"/>
      <c r="Q37" s="615"/>
      <c r="R37" s="615"/>
      <c r="S37" s="616"/>
    </row>
    <row r="38" spans="2:19" ht="20.100000000000001" customHeight="1" x14ac:dyDescent="0.2">
      <c r="B38" s="618"/>
      <c r="C38" s="619"/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20"/>
    </row>
    <row r="39" spans="2:19" ht="9.9499999999999993" customHeight="1" x14ac:dyDescent="0.2"/>
  </sheetData>
  <sheetProtection algorithmName="SHA-512" hashValue="4jMxu0OrxA4EiDEJHT5o74J9Z4YbPYWHT2p/7v4C3BqObYM8BDaH2ZG1wu7nnLd6RCQ7aDEXTaXGuwqWeQf25Q==" saltValue="eqLcD6aXUWC0HfuQJEvONA==" spinCount="100000" sheet="1" objects="1" scenarios="1"/>
  <mergeCells count="4">
    <mergeCell ref="B26:S38"/>
    <mergeCell ref="B6:S15"/>
    <mergeCell ref="B16:S25"/>
    <mergeCell ref="B2:S5"/>
  </mergeCells>
  <pageMargins left="0.70866141732283472" right="0.4" top="0.41" bottom="0.51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63AB-3E2B-46C3-BEE6-FDAD28A2BE86}">
  <sheetPr>
    <pageSetUpPr fitToPage="1"/>
  </sheetPr>
  <dimension ref="A1:I51"/>
  <sheetViews>
    <sheetView showGridLines="0" view="pageBreakPreview" zoomScaleNormal="85" zoomScaleSheetLayoutView="100" zoomScalePageLayoutView="55" workbookViewId="0">
      <selection activeCell="A74" sqref="A8:I74"/>
    </sheetView>
  </sheetViews>
  <sheetFormatPr baseColWidth="10" defaultRowHeight="12.75" x14ac:dyDescent="0.25"/>
  <cols>
    <col min="1" max="1" width="5.5703125" style="13" customWidth="1"/>
    <col min="2" max="2" width="7.7109375" style="13" customWidth="1"/>
    <col min="3" max="3" width="80.28515625" style="12" bestFit="1" customWidth="1"/>
    <col min="4" max="4" width="8.140625" style="13" customWidth="1"/>
    <col min="5" max="5" width="9.5703125" style="13" customWidth="1"/>
    <col min="6" max="6" width="15.85546875" style="12" bestFit="1" customWidth="1"/>
    <col min="7" max="7" width="17.7109375" style="12" bestFit="1" customWidth="1"/>
    <col min="8" max="8" width="18" style="12" customWidth="1"/>
    <col min="9" max="9" width="22.28515625" style="12" customWidth="1"/>
    <col min="10" max="11" width="15.7109375" style="12" bestFit="1" customWidth="1"/>
    <col min="12" max="12" width="12.28515625" style="12" bestFit="1" customWidth="1"/>
    <col min="13" max="16384" width="11.42578125" style="12"/>
  </cols>
  <sheetData>
    <row r="1" spans="1:9" s="8" customFormat="1" ht="116.25" customHeight="1" x14ac:dyDescent="0.25">
      <c r="A1" s="586" t="str">
        <f>'C 2'!A1</f>
        <v>PROYECTO: 
CONSTRUCCIÓN DE LA ESTACIÓN TRANSFORMADORA MENDOZA NORTE 220/132 kV Y
OBRAS COMPLEMENTARIAS
ALTERNATIVA  2
OBLIGATORIA</v>
      </c>
      <c r="B1" s="587"/>
      <c r="C1" s="587"/>
      <c r="D1" s="587"/>
      <c r="E1" s="587"/>
      <c r="F1" s="587"/>
      <c r="G1" s="587"/>
      <c r="H1" s="587"/>
      <c r="I1" s="588"/>
    </row>
    <row r="2" spans="1:9" s="1" customFormat="1" ht="12" customHeight="1" x14ac:dyDescent="0.2">
      <c r="A2" s="376"/>
      <c r="B2" s="376"/>
    </row>
    <row r="3" spans="1:9" s="8" customFormat="1" ht="23.25" customHeight="1" x14ac:dyDescent="0.25">
      <c r="A3" s="586" t="s">
        <v>474</v>
      </c>
      <c r="B3" s="587"/>
      <c r="C3" s="587"/>
      <c r="D3" s="587"/>
      <c r="E3" s="587"/>
      <c r="F3" s="587"/>
      <c r="G3" s="587"/>
      <c r="H3" s="587"/>
      <c r="I3" s="588"/>
    </row>
    <row r="4" spans="1:9" s="1" customFormat="1" ht="9" customHeight="1" thickBot="1" x14ac:dyDescent="0.25">
      <c r="A4" s="376"/>
      <c r="B4" s="376"/>
    </row>
    <row r="5" spans="1:9" ht="15" customHeight="1" x14ac:dyDescent="0.25">
      <c r="A5" s="769" t="s">
        <v>28</v>
      </c>
      <c r="B5" s="772" t="s">
        <v>577</v>
      </c>
      <c r="C5" s="377"/>
      <c r="D5" s="772" t="s">
        <v>30</v>
      </c>
      <c r="E5" s="772" t="s">
        <v>31</v>
      </c>
      <c r="F5" s="775" t="s">
        <v>32</v>
      </c>
      <c r="G5" s="776"/>
      <c r="H5" s="775" t="s">
        <v>578</v>
      </c>
      <c r="I5" s="778"/>
    </row>
    <row r="6" spans="1:9" ht="18" customHeight="1" x14ac:dyDescent="0.25">
      <c r="A6" s="770"/>
      <c r="B6" s="773"/>
      <c r="C6" s="378" t="s">
        <v>34</v>
      </c>
      <c r="D6" s="773"/>
      <c r="E6" s="773"/>
      <c r="F6" s="777"/>
      <c r="G6" s="777"/>
      <c r="H6" s="777"/>
      <c r="I6" s="779"/>
    </row>
    <row r="7" spans="1:9" ht="30" customHeight="1" x14ac:dyDescent="0.25">
      <c r="A7" s="771"/>
      <c r="B7" s="774"/>
      <c r="C7" s="379"/>
      <c r="D7" s="774"/>
      <c r="E7" s="774"/>
      <c r="F7" s="380" t="s">
        <v>21</v>
      </c>
      <c r="G7" s="380" t="s">
        <v>22</v>
      </c>
      <c r="H7" s="380" t="s">
        <v>21</v>
      </c>
      <c r="I7" s="380" t="s">
        <v>22</v>
      </c>
    </row>
    <row r="8" spans="1:9" ht="18.75" customHeight="1" x14ac:dyDescent="0.25">
      <c r="A8" s="381">
        <v>1</v>
      </c>
      <c r="B8" s="382"/>
      <c r="C8" s="383" t="s">
        <v>768</v>
      </c>
      <c r="D8" s="384" t="s">
        <v>40</v>
      </c>
      <c r="E8" s="384">
        <v>1</v>
      </c>
      <c r="F8" s="261"/>
      <c r="G8" s="262"/>
      <c r="H8" s="385">
        <f>E8*F8</f>
        <v>0</v>
      </c>
      <c r="I8" s="386">
        <f t="shared" ref="I8" si="0">E8*G8</f>
        <v>0</v>
      </c>
    </row>
    <row r="9" spans="1:9" ht="4.5" customHeight="1" x14ac:dyDescent="0.25">
      <c r="A9" s="387"/>
      <c r="B9" s="388"/>
      <c r="C9" s="389"/>
      <c r="D9" s="384"/>
      <c r="E9" s="384"/>
      <c r="F9" s="261"/>
      <c r="G9" s="262"/>
      <c r="H9" s="390"/>
      <c r="I9" s="391"/>
    </row>
    <row r="10" spans="1:9" ht="15" customHeight="1" x14ac:dyDescent="0.25">
      <c r="A10" s="387">
        <v>2</v>
      </c>
      <c r="B10" s="388"/>
      <c r="C10" s="392" t="s">
        <v>579</v>
      </c>
      <c r="D10" s="384"/>
      <c r="E10" s="384"/>
      <c r="F10" s="261"/>
      <c r="G10" s="262"/>
      <c r="H10" s="385">
        <f>SUM(H11:H17)</f>
        <v>0</v>
      </c>
      <c r="I10" s="386">
        <f>SUM(I11:I17)</f>
        <v>0</v>
      </c>
    </row>
    <row r="11" spans="1:9" ht="15" x14ac:dyDescent="0.25">
      <c r="A11" s="393"/>
      <c r="B11" s="388" t="s">
        <v>38</v>
      </c>
      <c r="C11" s="394" t="s">
        <v>580</v>
      </c>
      <c r="D11" s="384" t="s">
        <v>40</v>
      </c>
      <c r="E11" s="384">
        <v>30</v>
      </c>
      <c r="F11" s="261"/>
      <c r="G11" s="262"/>
      <c r="H11" s="390">
        <f t="shared" ref="H11:H17" si="1">E11*F11</f>
        <v>0</v>
      </c>
      <c r="I11" s="391">
        <f t="shared" ref="I11:I17" si="2">E11*G11</f>
        <v>0</v>
      </c>
    </row>
    <row r="12" spans="1:9" ht="15" x14ac:dyDescent="0.25">
      <c r="A12" s="393"/>
      <c r="B12" s="395" t="s">
        <v>41</v>
      </c>
      <c r="C12" s="394" t="s">
        <v>581</v>
      </c>
      <c r="D12" s="384" t="s">
        <v>40</v>
      </c>
      <c r="E12" s="384">
        <v>12</v>
      </c>
      <c r="F12" s="261"/>
      <c r="G12" s="262"/>
      <c r="H12" s="390">
        <f t="shared" si="1"/>
        <v>0</v>
      </c>
      <c r="I12" s="391">
        <f t="shared" si="2"/>
        <v>0</v>
      </c>
    </row>
    <row r="13" spans="1:9" ht="15" x14ac:dyDescent="0.25">
      <c r="A13" s="393"/>
      <c r="B13" s="388" t="s">
        <v>43</v>
      </c>
      <c r="C13" s="394" t="s">
        <v>582</v>
      </c>
      <c r="D13" s="384" t="s">
        <v>40</v>
      </c>
      <c r="E13" s="384">
        <v>6</v>
      </c>
      <c r="F13" s="261"/>
      <c r="G13" s="262"/>
      <c r="H13" s="390">
        <f t="shared" si="1"/>
        <v>0</v>
      </c>
      <c r="I13" s="391">
        <f t="shared" si="2"/>
        <v>0</v>
      </c>
    </row>
    <row r="14" spans="1:9" ht="15" x14ac:dyDescent="0.25">
      <c r="A14" s="393"/>
      <c r="B14" s="395" t="s">
        <v>44</v>
      </c>
      <c r="C14" s="396" t="s">
        <v>583</v>
      </c>
      <c r="D14" s="384" t="s">
        <v>40</v>
      </c>
      <c r="E14" s="384">
        <v>1</v>
      </c>
      <c r="F14" s="261"/>
      <c r="G14" s="262"/>
      <c r="H14" s="390">
        <f t="shared" si="1"/>
        <v>0</v>
      </c>
      <c r="I14" s="391">
        <f t="shared" si="2"/>
        <v>0</v>
      </c>
    </row>
    <row r="15" spans="1:9" ht="15" x14ac:dyDescent="0.25">
      <c r="A15" s="393"/>
      <c r="B15" s="388" t="s">
        <v>45</v>
      </c>
      <c r="C15" s="396" t="s">
        <v>584</v>
      </c>
      <c r="D15" s="384" t="s">
        <v>40</v>
      </c>
      <c r="E15" s="384">
        <v>9</v>
      </c>
      <c r="F15" s="261"/>
      <c r="G15" s="262"/>
      <c r="H15" s="390">
        <f t="shared" si="1"/>
        <v>0</v>
      </c>
      <c r="I15" s="391">
        <f t="shared" si="2"/>
        <v>0</v>
      </c>
    </row>
    <row r="16" spans="1:9" ht="15" x14ac:dyDescent="0.25">
      <c r="A16" s="393"/>
      <c r="B16" s="388" t="s">
        <v>46</v>
      </c>
      <c r="C16" s="396" t="s">
        <v>585</v>
      </c>
      <c r="D16" s="384" t="s">
        <v>40</v>
      </c>
      <c r="E16" s="384">
        <v>5</v>
      </c>
      <c r="F16" s="261"/>
      <c r="G16" s="262"/>
      <c r="H16" s="390">
        <f t="shared" si="1"/>
        <v>0</v>
      </c>
      <c r="I16" s="391">
        <f t="shared" si="2"/>
        <v>0</v>
      </c>
    </row>
    <row r="17" spans="1:9" ht="15" x14ac:dyDescent="0.25">
      <c r="A17" s="393"/>
      <c r="B17" s="388" t="s">
        <v>48</v>
      </c>
      <c r="C17" s="396" t="s">
        <v>586</v>
      </c>
      <c r="D17" s="384" t="s">
        <v>40</v>
      </c>
      <c r="E17" s="384">
        <v>2</v>
      </c>
      <c r="F17" s="261"/>
      <c r="G17" s="262"/>
      <c r="H17" s="390">
        <f t="shared" si="1"/>
        <v>0</v>
      </c>
      <c r="I17" s="391">
        <f t="shared" si="2"/>
        <v>0</v>
      </c>
    </row>
    <row r="18" spans="1:9" ht="4.5" customHeight="1" x14ac:dyDescent="0.25">
      <c r="A18" s="393"/>
      <c r="B18" s="395"/>
      <c r="C18" s="396"/>
      <c r="D18" s="384"/>
      <c r="E18" s="384"/>
      <c r="F18" s="261"/>
      <c r="G18" s="262"/>
      <c r="H18" s="390"/>
      <c r="I18" s="391"/>
    </row>
    <row r="19" spans="1:9" ht="15" customHeight="1" x14ac:dyDescent="0.25">
      <c r="A19" s="387">
        <v>3</v>
      </c>
      <c r="B19" s="388"/>
      <c r="C19" s="392" t="s">
        <v>769</v>
      </c>
      <c r="D19" s="384" t="s">
        <v>587</v>
      </c>
      <c r="E19" s="397">
        <v>75</v>
      </c>
      <c r="F19" s="261"/>
      <c r="G19" s="262"/>
      <c r="H19" s="385">
        <f>E19*F19</f>
        <v>0</v>
      </c>
      <c r="I19" s="386">
        <f t="shared" ref="I19" si="3">E19*G19</f>
        <v>0</v>
      </c>
    </row>
    <row r="20" spans="1:9" ht="5.0999999999999996" customHeight="1" x14ac:dyDescent="0.25">
      <c r="A20" s="393"/>
      <c r="B20" s="388"/>
      <c r="C20" s="389"/>
      <c r="D20" s="384"/>
      <c r="E20" s="397"/>
      <c r="F20" s="261"/>
      <c r="G20" s="262"/>
      <c r="H20" s="390"/>
      <c r="I20" s="391"/>
    </row>
    <row r="21" spans="1:9" ht="15" customHeight="1" x14ac:dyDescent="0.25">
      <c r="A21" s="387">
        <v>4</v>
      </c>
      <c r="B21" s="388"/>
      <c r="C21" s="383" t="s">
        <v>770</v>
      </c>
      <c r="D21" s="384" t="s">
        <v>762</v>
      </c>
      <c r="E21" s="397">
        <v>12000</v>
      </c>
      <c r="F21" s="261"/>
      <c r="G21" s="262"/>
      <c r="H21" s="385">
        <f>E21*F21</f>
        <v>0</v>
      </c>
      <c r="I21" s="386">
        <f t="shared" ref="I21" si="4">E21*G21</f>
        <v>0</v>
      </c>
    </row>
    <row r="22" spans="1:9" ht="5.0999999999999996" customHeight="1" x14ac:dyDescent="0.25">
      <c r="A22" s="393"/>
      <c r="B22" s="388"/>
      <c r="C22" s="389"/>
      <c r="D22" s="384"/>
      <c r="E22" s="397"/>
      <c r="F22" s="261"/>
      <c r="G22" s="262"/>
      <c r="H22" s="390"/>
      <c r="I22" s="391"/>
    </row>
    <row r="23" spans="1:9" ht="15" customHeight="1" x14ac:dyDescent="0.25">
      <c r="A23" s="387">
        <v>5</v>
      </c>
      <c r="B23" s="388"/>
      <c r="C23" s="392" t="s">
        <v>771</v>
      </c>
      <c r="D23" s="384" t="s">
        <v>40</v>
      </c>
      <c r="E23" s="397">
        <v>9564</v>
      </c>
      <c r="F23" s="261"/>
      <c r="G23" s="262"/>
      <c r="H23" s="385">
        <f>E23*F23</f>
        <v>0</v>
      </c>
      <c r="I23" s="386">
        <f t="shared" ref="I23" si="5">E23*G23</f>
        <v>0</v>
      </c>
    </row>
    <row r="24" spans="1:9" ht="5.0999999999999996" customHeight="1" x14ac:dyDescent="0.25">
      <c r="A24" s="387"/>
      <c r="B24" s="388"/>
      <c r="C24" s="389"/>
      <c r="D24" s="384"/>
      <c r="E24" s="397"/>
      <c r="F24" s="261"/>
      <c r="G24" s="262"/>
      <c r="H24" s="390"/>
      <c r="I24" s="391"/>
    </row>
    <row r="25" spans="1:9" ht="15" customHeight="1" x14ac:dyDescent="0.25">
      <c r="A25" s="387">
        <v>6</v>
      </c>
      <c r="B25" s="388"/>
      <c r="C25" s="383" t="s">
        <v>589</v>
      </c>
      <c r="D25" s="384"/>
      <c r="E25" s="384"/>
      <c r="F25" s="261"/>
      <c r="G25" s="262"/>
      <c r="H25" s="398">
        <f>SUM(H26:H28)</f>
        <v>0</v>
      </c>
      <c r="I25" s="386">
        <f>SUM(I26:I28)</f>
        <v>0</v>
      </c>
    </row>
    <row r="26" spans="1:9" ht="15" customHeight="1" x14ac:dyDescent="0.25">
      <c r="A26" s="393"/>
      <c r="B26" s="388" t="s">
        <v>273</v>
      </c>
      <c r="C26" s="389" t="s">
        <v>590</v>
      </c>
      <c r="D26" s="384" t="s">
        <v>40</v>
      </c>
      <c r="E26" s="397">
        <v>288</v>
      </c>
      <c r="F26" s="261"/>
      <c r="G26" s="262"/>
      <c r="H26" s="390">
        <f t="shared" ref="H26:H28" si="6">E26*F26</f>
        <v>0</v>
      </c>
      <c r="I26" s="391">
        <f t="shared" ref="I26:I28" si="7">E26*G26</f>
        <v>0</v>
      </c>
    </row>
    <row r="27" spans="1:9" ht="15" customHeight="1" x14ac:dyDescent="0.25">
      <c r="A27" s="393"/>
      <c r="B27" s="388" t="s">
        <v>303</v>
      </c>
      <c r="C27" s="389" t="s">
        <v>591</v>
      </c>
      <c r="D27" s="384" t="s">
        <v>40</v>
      </c>
      <c r="E27" s="397">
        <v>102</v>
      </c>
      <c r="F27" s="261"/>
      <c r="G27" s="262"/>
      <c r="H27" s="390">
        <f t="shared" si="6"/>
        <v>0</v>
      </c>
      <c r="I27" s="391">
        <f t="shared" si="7"/>
        <v>0</v>
      </c>
    </row>
    <row r="28" spans="1:9" ht="15" customHeight="1" x14ac:dyDescent="0.25">
      <c r="A28" s="393"/>
      <c r="B28" s="388" t="s">
        <v>274</v>
      </c>
      <c r="C28" s="389" t="s">
        <v>593</v>
      </c>
      <c r="D28" s="384" t="s">
        <v>40</v>
      </c>
      <c r="E28" s="397">
        <v>390</v>
      </c>
      <c r="F28" s="261"/>
      <c r="G28" s="262"/>
      <c r="H28" s="390">
        <f t="shared" si="6"/>
        <v>0</v>
      </c>
      <c r="I28" s="391">
        <f t="shared" si="7"/>
        <v>0</v>
      </c>
    </row>
    <row r="29" spans="1:9" ht="5.0999999999999996" customHeight="1" x14ac:dyDescent="0.25">
      <c r="A29" s="393"/>
      <c r="B29" s="388"/>
      <c r="C29" s="389"/>
      <c r="D29" s="384"/>
      <c r="E29" s="399"/>
      <c r="F29" s="261"/>
      <c r="G29" s="262"/>
      <c r="H29" s="390"/>
      <c r="I29" s="391"/>
    </row>
    <row r="30" spans="1:9" s="8" customFormat="1" ht="15" customHeight="1" x14ac:dyDescent="0.25">
      <c r="A30" s="387">
        <v>7</v>
      </c>
      <c r="B30" s="388"/>
      <c r="C30" s="383" t="s">
        <v>594</v>
      </c>
      <c r="D30" s="384"/>
      <c r="E30" s="384"/>
      <c r="F30" s="261"/>
      <c r="G30" s="262"/>
      <c r="H30" s="400">
        <f>SUM(H31:H43)</f>
        <v>0</v>
      </c>
      <c r="I30" s="386">
        <f>SUM(I31:I43)</f>
        <v>0</v>
      </c>
    </row>
    <row r="31" spans="1:9" s="8" customFormat="1" ht="15" customHeight="1" x14ac:dyDescent="0.25">
      <c r="A31" s="393"/>
      <c r="B31" s="388" t="s">
        <v>106</v>
      </c>
      <c r="C31" s="389" t="s">
        <v>595</v>
      </c>
      <c r="D31" s="384" t="s">
        <v>40</v>
      </c>
      <c r="E31" s="397">
        <v>48</v>
      </c>
      <c r="F31" s="261"/>
      <c r="G31" s="262"/>
      <c r="H31" s="390">
        <f t="shared" ref="H31:H32" si="8">E31*F31</f>
        <v>0</v>
      </c>
      <c r="I31" s="391">
        <f t="shared" ref="I31:I32" si="9">E31*G31</f>
        <v>0</v>
      </c>
    </row>
    <row r="32" spans="1:9" ht="15" customHeight="1" x14ac:dyDescent="0.25">
      <c r="A32" s="387"/>
      <c r="B32" s="388" t="s">
        <v>107</v>
      </c>
      <c r="C32" s="389" t="s">
        <v>596</v>
      </c>
      <c r="D32" s="384" t="s">
        <v>40</v>
      </c>
      <c r="E32" s="397">
        <v>15</v>
      </c>
      <c r="F32" s="261"/>
      <c r="G32" s="262"/>
      <c r="H32" s="390">
        <f t="shared" si="8"/>
        <v>0</v>
      </c>
      <c r="I32" s="391">
        <f t="shared" si="9"/>
        <v>0</v>
      </c>
    </row>
    <row r="33" spans="1:9" ht="3" customHeight="1" x14ac:dyDescent="0.25">
      <c r="A33" s="387"/>
      <c r="B33" s="388"/>
      <c r="C33" s="389"/>
      <c r="D33" s="384"/>
      <c r="E33" s="397"/>
      <c r="F33" s="261"/>
      <c r="G33" s="262"/>
      <c r="H33" s="390"/>
      <c r="I33" s="391"/>
    </row>
    <row r="34" spans="1:9" ht="15" customHeight="1" x14ac:dyDescent="0.25">
      <c r="A34" s="264"/>
      <c r="B34" s="125"/>
      <c r="C34" s="265"/>
      <c r="D34" s="260"/>
      <c r="E34" s="263"/>
      <c r="F34" s="261"/>
      <c r="G34" s="262"/>
      <c r="H34" s="390">
        <f t="shared" ref="H34:H43" si="10">E34*F34</f>
        <v>0</v>
      </c>
      <c r="I34" s="391">
        <f t="shared" ref="I34:I43" si="11">E34*G34</f>
        <v>0</v>
      </c>
    </row>
    <row r="35" spans="1:9" ht="15" customHeight="1" x14ac:dyDescent="0.25">
      <c r="A35" s="264"/>
      <c r="B35" s="125"/>
      <c r="C35" s="265"/>
      <c r="D35" s="260"/>
      <c r="E35" s="263"/>
      <c r="F35" s="261"/>
      <c r="G35" s="262"/>
      <c r="H35" s="390">
        <f t="shared" si="10"/>
        <v>0</v>
      </c>
      <c r="I35" s="391">
        <f t="shared" si="11"/>
        <v>0</v>
      </c>
    </row>
    <row r="36" spans="1:9" ht="15" customHeight="1" x14ac:dyDescent="0.25">
      <c r="A36" s="264"/>
      <c r="B36" s="125"/>
      <c r="C36" s="265"/>
      <c r="D36" s="260"/>
      <c r="E36" s="263"/>
      <c r="F36" s="261"/>
      <c r="G36" s="262"/>
      <c r="H36" s="390">
        <f t="shared" si="10"/>
        <v>0</v>
      </c>
      <c r="I36" s="391">
        <f t="shared" si="11"/>
        <v>0</v>
      </c>
    </row>
    <row r="37" spans="1:9" ht="15" customHeight="1" x14ac:dyDescent="0.25">
      <c r="A37" s="264"/>
      <c r="B37" s="125"/>
      <c r="C37" s="265"/>
      <c r="D37" s="260"/>
      <c r="E37" s="263"/>
      <c r="F37" s="261"/>
      <c r="G37" s="262"/>
      <c r="H37" s="390">
        <f t="shared" si="10"/>
        <v>0</v>
      </c>
      <c r="I37" s="391">
        <f t="shared" si="11"/>
        <v>0</v>
      </c>
    </row>
    <row r="38" spans="1:9" ht="15" customHeight="1" x14ac:dyDescent="0.25">
      <c r="A38" s="264"/>
      <c r="B38" s="125"/>
      <c r="C38" s="265"/>
      <c r="D38" s="260"/>
      <c r="E38" s="263"/>
      <c r="F38" s="261"/>
      <c r="G38" s="262"/>
      <c r="H38" s="390">
        <f t="shared" si="10"/>
        <v>0</v>
      </c>
      <c r="I38" s="391">
        <f t="shared" si="11"/>
        <v>0</v>
      </c>
    </row>
    <row r="39" spans="1:9" ht="15" customHeight="1" x14ac:dyDescent="0.25">
      <c r="A39" s="264"/>
      <c r="B39" s="125"/>
      <c r="C39" s="265"/>
      <c r="D39" s="260"/>
      <c r="E39" s="263"/>
      <c r="F39" s="261"/>
      <c r="G39" s="262"/>
      <c r="H39" s="390">
        <f t="shared" si="10"/>
        <v>0</v>
      </c>
      <c r="I39" s="391">
        <f t="shared" si="11"/>
        <v>0</v>
      </c>
    </row>
    <row r="40" spans="1:9" ht="15" customHeight="1" x14ac:dyDescent="0.25">
      <c r="A40" s="264"/>
      <c r="B40" s="125"/>
      <c r="C40" s="265"/>
      <c r="D40" s="260"/>
      <c r="E40" s="263"/>
      <c r="F40" s="261"/>
      <c r="G40" s="262"/>
      <c r="H40" s="390">
        <f t="shared" si="10"/>
        <v>0</v>
      </c>
      <c r="I40" s="391">
        <f t="shared" si="11"/>
        <v>0</v>
      </c>
    </row>
    <row r="41" spans="1:9" ht="15" customHeight="1" x14ac:dyDescent="0.25">
      <c r="A41" s="264"/>
      <c r="B41" s="125"/>
      <c r="C41" s="265"/>
      <c r="D41" s="260"/>
      <c r="E41" s="263"/>
      <c r="F41" s="261"/>
      <c r="G41" s="262"/>
      <c r="H41" s="390">
        <f t="shared" si="10"/>
        <v>0</v>
      </c>
      <c r="I41" s="391">
        <f t="shared" si="11"/>
        <v>0</v>
      </c>
    </row>
    <row r="42" spans="1:9" ht="15" customHeight="1" x14ac:dyDescent="0.25">
      <c r="A42" s="264"/>
      <c r="B42" s="125"/>
      <c r="C42" s="265"/>
      <c r="D42" s="260"/>
      <c r="E42" s="263"/>
      <c r="F42" s="261"/>
      <c r="G42" s="262"/>
      <c r="H42" s="390">
        <f t="shared" si="10"/>
        <v>0</v>
      </c>
      <c r="I42" s="391">
        <f t="shared" si="11"/>
        <v>0</v>
      </c>
    </row>
    <row r="43" spans="1:9" ht="15" customHeight="1" x14ac:dyDescent="0.25">
      <c r="A43" s="264"/>
      <c r="B43" s="125"/>
      <c r="C43" s="265"/>
      <c r="D43" s="260"/>
      <c r="E43" s="263"/>
      <c r="F43" s="261"/>
      <c r="G43" s="262"/>
      <c r="H43" s="390">
        <f t="shared" si="10"/>
        <v>0</v>
      </c>
      <c r="I43" s="391">
        <f t="shared" si="11"/>
        <v>0</v>
      </c>
    </row>
    <row r="44" spans="1:9" s="8" customFormat="1" ht="5.0999999999999996" customHeight="1" thickBot="1" x14ac:dyDescent="0.3">
      <c r="A44" s="387"/>
      <c r="B44" s="388"/>
      <c r="C44" s="383"/>
      <c r="D44" s="401"/>
      <c r="E44" s="402"/>
      <c r="F44" s="403"/>
      <c r="G44" s="128"/>
      <c r="H44" s="385"/>
      <c r="I44" s="404"/>
    </row>
    <row r="45" spans="1:9" s="8" customFormat="1" ht="20.100000000000001" customHeight="1" thickBot="1" x14ac:dyDescent="0.3">
      <c r="A45" s="782" t="str">
        <f>A3</f>
        <v>C-2.1 Provisiones principales LAT DT ET Mendoza Norte - ET Las Heras</v>
      </c>
      <c r="B45" s="783"/>
      <c r="C45" s="783"/>
      <c r="D45" s="783"/>
      <c r="E45" s="781"/>
      <c r="F45" s="780" t="s">
        <v>756</v>
      </c>
      <c r="G45" s="781"/>
      <c r="H45" s="405">
        <f>H8+H10+H19+H21+H25+H30+H23+SUM(H34:H43)</f>
        <v>0</v>
      </c>
      <c r="I45" s="406">
        <f>I8+I10+I19+I21+I25+I30+I23+SUM(I34:I43)</f>
        <v>0</v>
      </c>
    </row>
    <row r="46" spans="1:9" s="1" customFormat="1" x14ac:dyDescent="0.2">
      <c r="A46" s="610" t="s">
        <v>757</v>
      </c>
      <c r="B46" s="610"/>
      <c r="C46" s="610"/>
      <c r="D46" s="610"/>
      <c r="E46" s="610"/>
      <c r="F46" s="610"/>
      <c r="G46" s="610"/>
      <c r="H46" s="610"/>
      <c r="I46" s="610"/>
    </row>
    <row r="47" spans="1:9" s="1" customFormat="1" x14ac:dyDescent="0.2">
      <c r="A47" s="611" t="s">
        <v>758</v>
      </c>
      <c r="B47" s="611"/>
      <c r="C47" s="611"/>
      <c r="D47" s="611"/>
      <c r="E47" s="611"/>
      <c r="F47" s="611"/>
      <c r="G47" s="611"/>
      <c r="H47" s="611"/>
      <c r="I47" s="611"/>
    </row>
    <row r="48" spans="1:9" s="1" customFormat="1" x14ac:dyDescent="0.2">
      <c r="A48" s="612"/>
      <c r="B48" s="612"/>
      <c r="C48" s="612"/>
      <c r="D48" s="612"/>
      <c r="E48" s="612"/>
      <c r="F48" s="612"/>
      <c r="G48" s="612"/>
      <c r="H48" s="612"/>
      <c r="I48" s="612"/>
    </row>
    <row r="49" spans="1:9" s="1" customFormat="1" x14ac:dyDescent="0.2">
      <c r="A49" s="244"/>
      <c r="B49" s="244"/>
      <c r="C49" s="244"/>
      <c r="D49" s="244"/>
      <c r="E49" s="244"/>
      <c r="F49" s="244"/>
      <c r="G49" s="244"/>
      <c r="H49" s="244"/>
      <c r="I49" s="244"/>
    </row>
    <row r="50" spans="1:9" s="1" customFormat="1" ht="15.75" x14ac:dyDescent="0.25">
      <c r="A50"/>
      <c r="B50"/>
      <c r="C50" s="613" t="s">
        <v>759</v>
      </c>
      <c r="D50" s="613"/>
      <c r="E50"/>
      <c r="F50"/>
      <c r="G50" s="152"/>
      <c r="H50" s="613" t="s">
        <v>759</v>
      </c>
      <c r="I50" s="613"/>
    </row>
    <row r="51" spans="1:9" s="1" customFormat="1" ht="15.75" x14ac:dyDescent="0.25">
      <c r="A51"/>
      <c r="B51"/>
      <c r="C51" s="606" t="s">
        <v>760</v>
      </c>
      <c r="D51" s="606"/>
      <c r="E51"/>
      <c r="F51"/>
      <c r="G51" s="152"/>
      <c r="H51" s="606" t="s">
        <v>761</v>
      </c>
      <c r="I51" s="606"/>
    </row>
  </sheetData>
  <sheetProtection algorithmName="SHA-512" hashValue="JJPHVPfuUyFPO8GachpTUPxADsK6v3ketVifB5z9z+MuTCQLh3LC/jkp7smMl9I/r3IlEAQr2iv66ZzMwks8LA==" saltValue="rsDmGdAwWPTaHMHsLjS6wQ==" spinCount="100000" sheet="1" objects="1" scenarios="1"/>
  <mergeCells count="17">
    <mergeCell ref="C51:D51"/>
    <mergeCell ref="H51:I51"/>
    <mergeCell ref="F45:G45"/>
    <mergeCell ref="A45:E45"/>
    <mergeCell ref="A46:I46"/>
    <mergeCell ref="A47:I47"/>
    <mergeCell ref="A48:I48"/>
    <mergeCell ref="C50:D50"/>
    <mergeCell ref="H50:I50"/>
    <mergeCell ref="A1:I1"/>
    <mergeCell ref="A3:I3"/>
    <mergeCell ref="A5:A7"/>
    <mergeCell ref="B5:B7"/>
    <mergeCell ref="D5:D7"/>
    <mergeCell ref="E5:E7"/>
    <mergeCell ref="F5:G6"/>
    <mergeCell ref="H5:I6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47" orientation="landscape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229F-6A9A-4F9E-9954-17B7B178E066}">
  <sheetPr>
    <pageSetUpPr fitToPage="1"/>
  </sheetPr>
  <dimension ref="A1:O41"/>
  <sheetViews>
    <sheetView showGridLines="0" view="pageBreakPreview" zoomScaleNormal="100" zoomScaleSheetLayoutView="100" workbookViewId="0">
      <selection activeCell="A74" sqref="A8:I74"/>
    </sheetView>
  </sheetViews>
  <sheetFormatPr baseColWidth="10" defaultRowHeight="15" x14ac:dyDescent="0.25"/>
  <cols>
    <col min="1" max="1" width="5.5703125" style="427" customWidth="1"/>
    <col min="2" max="2" width="6.28515625" style="427" customWidth="1"/>
    <col min="3" max="3" width="84.5703125" style="428" customWidth="1"/>
    <col min="4" max="4" width="6.5703125" style="427" customWidth="1"/>
    <col min="5" max="5" width="8.140625" style="427" customWidth="1"/>
    <col min="6" max="6" width="15.7109375" style="428" bestFit="1" customWidth="1"/>
    <col min="7" max="7" width="19.140625" style="428" bestFit="1" customWidth="1"/>
    <col min="8" max="8" width="15.7109375" style="1" customWidth="1"/>
    <col min="9" max="9" width="19.42578125" style="1" bestFit="1" customWidth="1"/>
    <col min="10" max="10" width="48.5703125" bestFit="1" customWidth="1"/>
    <col min="11" max="11" width="3.85546875" bestFit="1" customWidth="1"/>
    <col min="12" max="12" width="5.140625" bestFit="1" customWidth="1"/>
    <col min="13" max="13" width="7.7109375" bestFit="1" customWidth="1"/>
    <col min="14" max="14" width="10.28515625" bestFit="1" customWidth="1"/>
    <col min="16" max="16384" width="11.42578125" style="1"/>
  </cols>
  <sheetData>
    <row r="1" spans="1:15" ht="114.75" customHeight="1" x14ac:dyDescent="0.25">
      <c r="A1" s="586" t="str">
        <f>'C 2.1'!A1</f>
        <v>PROYECTO: 
CONSTRUCCIÓN DE LA ESTACIÓN TRANSFORMADORA MENDOZA NORTE 220/132 kV Y
OBRAS COMPLEMENTARIAS
ALTERNATIVA  2
OBLIGATORIA</v>
      </c>
      <c r="B1" s="587"/>
      <c r="C1" s="587"/>
      <c r="D1" s="587"/>
      <c r="E1" s="587"/>
      <c r="F1" s="587"/>
      <c r="G1" s="587"/>
      <c r="H1" s="587"/>
      <c r="I1" s="588"/>
    </row>
    <row r="2" spans="1:15" ht="9.9499999999999993" customHeight="1" thickBot="1" x14ac:dyDescent="0.3">
      <c r="A2" s="376"/>
      <c r="B2" s="376"/>
      <c r="C2" s="1"/>
      <c r="D2" s="1"/>
      <c r="E2" s="1"/>
      <c r="F2" s="1"/>
      <c r="G2" s="1"/>
    </row>
    <row r="3" spans="1:15" ht="23.25" customHeight="1" thickBot="1" x14ac:dyDescent="0.3">
      <c r="A3" s="589" t="s">
        <v>479</v>
      </c>
      <c r="B3" s="590"/>
      <c r="C3" s="590"/>
      <c r="D3" s="590"/>
      <c r="E3" s="590"/>
      <c r="F3" s="590"/>
      <c r="G3" s="590"/>
      <c r="H3" s="590"/>
      <c r="I3" s="591"/>
    </row>
    <row r="4" spans="1:15" ht="12" customHeight="1" thickBot="1" x14ac:dyDescent="0.3">
      <c r="A4" s="376"/>
      <c r="B4" s="376"/>
      <c r="C4" s="1"/>
      <c r="D4" s="1"/>
      <c r="E4" s="1"/>
      <c r="F4" s="1"/>
      <c r="G4" s="1"/>
    </row>
    <row r="5" spans="1:15" ht="15" customHeight="1" x14ac:dyDescent="0.25">
      <c r="A5" s="734" t="s">
        <v>28</v>
      </c>
      <c r="B5" s="786" t="s">
        <v>29</v>
      </c>
      <c r="C5" s="407"/>
      <c r="D5" s="598" t="s">
        <v>275</v>
      </c>
      <c r="E5" s="598" t="s">
        <v>276</v>
      </c>
      <c r="F5" s="789" t="s">
        <v>32</v>
      </c>
      <c r="G5" s="602"/>
      <c r="H5" s="601" t="s">
        <v>33</v>
      </c>
      <c r="I5" s="604"/>
    </row>
    <row r="6" spans="1:15" ht="18" customHeight="1" x14ac:dyDescent="0.25">
      <c r="A6" s="784"/>
      <c r="B6" s="787"/>
      <c r="C6" s="408" t="s">
        <v>34</v>
      </c>
      <c r="D6" s="599"/>
      <c r="E6" s="599"/>
      <c r="F6" s="790"/>
      <c r="G6" s="603"/>
      <c r="H6" s="603"/>
      <c r="I6" s="605"/>
    </row>
    <row r="7" spans="1:15" ht="18.75" customHeight="1" thickBot="1" x14ac:dyDescent="0.3">
      <c r="A7" s="785"/>
      <c r="B7" s="788"/>
      <c r="C7" s="409"/>
      <c r="D7" s="600"/>
      <c r="E7" s="600"/>
      <c r="F7" s="380" t="s">
        <v>21</v>
      </c>
      <c r="G7" s="380" t="s">
        <v>22</v>
      </c>
      <c r="H7" s="380" t="s">
        <v>21</v>
      </c>
      <c r="I7" s="380" t="s">
        <v>22</v>
      </c>
    </row>
    <row r="8" spans="1:15" s="413" customFormat="1" x14ac:dyDescent="0.25">
      <c r="A8" s="410">
        <v>1</v>
      </c>
      <c r="B8" s="384"/>
      <c r="C8" s="411" t="s">
        <v>597</v>
      </c>
      <c r="D8" s="160" t="s">
        <v>36</v>
      </c>
      <c r="E8" s="384">
        <v>1</v>
      </c>
      <c r="F8" s="261"/>
      <c r="G8" s="262"/>
      <c r="H8" s="398">
        <f>+E8*F8</f>
        <v>0</v>
      </c>
      <c r="I8" s="412">
        <f>E8*G8</f>
        <v>0</v>
      </c>
      <c r="J8"/>
      <c r="K8"/>
      <c r="L8"/>
      <c r="M8"/>
      <c r="N8"/>
      <c r="O8"/>
    </row>
    <row r="9" spans="1:15" s="413" customFormat="1" ht="6" customHeight="1" x14ac:dyDescent="0.25">
      <c r="A9" s="410"/>
      <c r="B9" s="384"/>
      <c r="C9" s="411"/>
      <c r="D9" s="126"/>
      <c r="E9" s="384"/>
      <c r="F9" s="261"/>
      <c r="G9" s="262"/>
      <c r="H9" s="398"/>
      <c r="I9" s="412"/>
      <c r="J9"/>
      <c r="K9"/>
      <c r="L9"/>
      <c r="M9"/>
      <c r="N9"/>
      <c r="O9"/>
    </row>
    <row r="10" spans="1:15" s="413" customFormat="1" ht="30" x14ac:dyDescent="0.25">
      <c r="A10" s="414">
        <v>2</v>
      </c>
      <c r="B10" s="415"/>
      <c r="C10" s="416" t="s">
        <v>598</v>
      </c>
      <c r="D10" s="126"/>
      <c r="E10" s="417"/>
      <c r="F10" s="261"/>
      <c r="G10" s="262"/>
      <c r="H10" s="398">
        <f>H11+H12</f>
        <v>0</v>
      </c>
      <c r="I10" s="412">
        <f>I11+I12</f>
        <v>0</v>
      </c>
      <c r="J10"/>
      <c r="K10"/>
      <c r="L10"/>
      <c r="M10"/>
      <c r="N10"/>
      <c r="O10"/>
    </row>
    <row r="11" spans="1:15" s="413" customFormat="1" ht="15" customHeight="1" x14ac:dyDescent="0.25">
      <c r="A11" s="410"/>
      <c r="B11" s="384" t="s">
        <v>38</v>
      </c>
      <c r="C11" s="418" t="s">
        <v>599</v>
      </c>
      <c r="D11" s="160" t="s">
        <v>36</v>
      </c>
      <c r="E11" s="419">
        <v>1</v>
      </c>
      <c r="F11" s="261"/>
      <c r="G11" s="262"/>
      <c r="H11" s="127">
        <f>+E11*F11</f>
        <v>0</v>
      </c>
      <c r="I11" s="128">
        <f>E11*G11</f>
        <v>0</v>
      </c>
      <c r="J11"/>
      <c r="K11"/>
      <c r="L11"/>
      <c r="M11"/>
      <c r="N11"/>
      <c r="O11"/>
    </row>
    <row r="12" spans="1:15" s="413" customFormat="1" ht="15" customHeight="1" x14ac:dyDescent="0.25">
      <c r="A12" s="410"/>
      <c r="B12" s="384" t="s">
        <v>41</v>
      </c>
      <c r="C12" s="418" t="s">
        <v>600</v>
      </c>
      <c r="D12" s="160" t="s">
        <v>36</v>
      </c>
      <c r="E12" s="419">
        <v>1</v>
      </c>
      <c r="F12" s="261"/>
      <c r="G12" s="262"/>
      <c r="H12" s="127">
        <f>+E12*F12</f>
        <v>0</v>
      </c>
      <c r="I12" s="128">
        <f>E12*G12</f>
        <v>0</v>
      </c>
      <c r="J12"/>
      <c r="K12"/>
      <c r="L12"/>
      <c r="M12"/>
      <c r="N12"/>
      <c r="O12"/>
    </row>
    <row r="13" spans="1:15" s="413" customFormat="1" ht="5.25" customHeight="1" x14ac:dyDescent="0.25">
      <c r="A13" s="410"/>
      <c r="B13" s="384"/>
      <c r="C13" s="418"/>
      <c r="D13" s="160"/>
      <c r="E13" s="419"/>
      <c r="F13" s="261"/>
      <c r="G13" s="262"/>
      <c r="H13" s="127"/>
      <c r="I13" s="128"/>
      <c r="J13"/>
      <c r="K13"/>
      <c r="L13"/>
      <c r="M13"/>
      <c r="N13"/>
      <c r="O13"/>
    </row>
    <row r="14" spans="1:15" s="413" customFormat="1" ht="15" customHeight="1" x14ac:dyDescent="0.25">
      <c r="A14" s="414">
        <v>3</v>
      </c>
      <c r="B14" s="415"/>
      <c r="C14" s="420" t="s">
        <v>601</v>
      </c>
      <c r="D14" s="160" t="s">
        <v>40</v>
      </c>
      <c r="E14" s="419">
        <v>17</v>
      </c>
      <c r="F14" s="261"/>
      <c r="G14" s="262"/>
      <c r="H14" s="398">
        <f>+E14*F14</f>
        <v>0</v>
      </c>
      <c r="I14" s="128">
        <f>E14*G14</f>
        <v>0</v>
      </c>
      <c r="J14"/>
      <c r="K14"/>
      <c r="L14"/>
      <c r="M14"/>
      <c r="N14"/>
      <c r="O14"/>
    </row>
    <row r="15" spans="1:15" s="413" customFormat="1" ht="4.5" customHeight="1" x14ac:dyDescent="0.25">
      <c r="A15" s="414"/>
      <c r="B15" s="415"/>
      <c r="C15" s="420"/>
      <c r="D15" s="160"/>
      <c r="E15" s="417"/>
      <c r="F15" s="261"/>
      <c r="G15" s="262"/>
      <c r="H15" s="398"/>
      <c r="I15" s="128"/>
      <c r="J15"/>
      <c r="K15"/>
      <c r="L15"/>
      <c r="M15"/>
      <c r="N15"/>
      <c r="O15"/>
    </row>
    <row r="16" spans="1:15" s="413" customFormat="1" ht="48" customHeight="1" x14ac:dyDescent="0.25">
      <c r="A16" s="414">
        <v>4</v>
      </c>
      <c r="B16" s="415"/>
      <c r="C16" s="421" t="s">
        <v>602</v>
      </c>
      <c r="D16" s="422"/>
      <c r="E16" s="417"/>
      <c r="F16" s="261"/>
      <c r="G16" s="262"/>
      <c r="H16" s="398">
        <f>SUM(H17:H22)</f>
        <v>0</v>
      </c>
      <c r="I16" s="412">
        <f>SUM(I17:I22)</f>
        <v>0</v>
      </c>
      <c r="J16"/>
      <c r="K16"/>
      <c r="L16"/>
      <c r="M16"/>
      <c r="N16"/>
      <c r="O16"/>
    </row>
    <row r="17" spans="1:15" s="413" customFormat="1" ht="15" customHeight="1" x14ac:dyDescent="0.25">
      <c r="A17" s="410"/>
      <c r="B17" s="384" t="s">
        <v>70</v>
      </c>
      <c r="C17" s="423" t="s">
        <v>603</v>
      </c>
      <c r="D17" s="160" t="s">
        <v>604</v>
      </c>
      <c r="E17" s="384">
        <v>30</v>
      </c>
      <c r="F17" s="261"/>
      <c r="G17" s="262"/>
      <c r="H17" s="127">
        <f>+E17*F17</f>
        <v>0</v>
      </c>
      <c r="I17" s="128">
        <f>E17*G17</f>
        <v>0</v>
      </c>
      <c r="J17"/>
      <c r="K17"/>
      <c r="L17"/>
      <c r="M17"/>
      <c r="N17"/>
      <c r="O17"/>
    </row>
    <row r="18" spans="1:15" s="413" customFormat="1" ht="15" customHeight="1" x14ac:dyDescent="0.25">
      <c r="A18" s="410"/>
      <c r="B18" s="401" t="s">
        <v>71</v>
      </c>
      <c r="C18" s="423" t="s">
        <v>605</v>
      </c>
      <c r="D18" s="160" t="s">
        <v>604</v>
      </c>
      <c r="E18" s="384">
        <v>12</v>
      </c>
      <c r="F18" s="261"/>
      <c r="G18" s="262"/>
      <c r="H18" s="127">
        <f>+E18*F18</f>
        <v>0</v>
      </c>
      <c r="I18" s="128">
        <f>E18*G18</f>
        <v>0</v>
      </c>
      <c r="J18"/>
      <c r="K18"/>
      <c r="L18"/>
      <c r="M18"/>
      <c r="N18"/>
      <c r="O18"/>
    </row>
    <row r="19" spans="1:15" s="413" customFormat="1" ht="15" customHeight="1" x14ac:dyDescent="0.25">
      <c r="A19" s="410"/>
      <c r="B19" s="384" t="s">
        <v>72</v>
      </c>
      <c r="C19" s="423" t="s">
        <v>606</v>
      </c>
      <c r="D19" s="160" t="s">
        <v>604</v>
      </c>
      <c r="E19" s="384">
        <v>6</v>
      </c>
      <c r="F19" s="261"/>
      <c r="G19" s="262"/>
      <c r="H19" s="127">
        <f>+E19*F19</f>
        <v>0</v>
      </c>
      <c r="I19" s="128">
        <f>E19*G19</f>
        <v>0</v>
      </c>
      <c r="J19"/>
      <c r="K19"/>
      <c r="L19"/>
      <c r="M19"/>
      <c r="N19"/>
      <c r="O19"/>
    </row>
    <row r="20" spans="1:15" s="413" customFormat="1" ht="15" customHeight="1" x14ac:dyDescent="0.25">
      <c r="A20" s="410"/>
      <c r="B20" s="401" t="s">
        <v>73</v>
      </c>
      <c r="C20" s="423" t="s">
        <v>607</v>
      </c>
      <c r="D20" s="160" t="s">
        <v>604</v>
      </c>
      <c r="E20" s="384">
        <v>10</v>
      </c>
      <c r="F20" s="261"/>
      <c r="G20" s="262"/>
      <c r="H20" s="127">
        <f>+E20*F20</f>
        <v>0</v>
      </c>
      <c r="I20" s="128">
        <f>E20*G20</f>
        <v>0</v>
      </c>
      <c r="J20"/>
      <c r="K20"/>
      <c r="L20"/>
      <c r="M20"/>
      <c r="N20"/>
      <c r="O20"/>
    </row>
    <row r="21" spans="1:15" s="413" customFormat="1" ht="15" customHeight="1" x14ac:dyDescent="0.25">
      <c r="A21" s="410"/>
      <c r="B21" s="384" t="s">
        <v>74</v>
      </c>
      <c r="C21" s="423" t="s">
        <v>608</v>
      </c>
      <c r="D21" s="160" t="s">
        <v>604</v>
      </c>
      <c r="E21" s="384">
        <v>7</v>
      </c>
      <c r="F21" s="261"/>
      <c r="G21" s="262"/>
      <c r="H21" s="127">
        <f>+E21*F21</f>
        <v>0</v>
      </c>
      <c r="I21" s="128">
        <f>E21*G21</f>
        <v>0</v>
      </c>
      <c r="J21"/>
      <c r="K21"/>
      <c r="L21"/>
      <c r="M21"/>
      <c r="N21"/>
      <c r="O21"/>
    </row>
    <row r="22" spans="1:15" s="413" customFormat="1" ht="6.75" customHeight="1" x14ac:dyDescent="0.25">
      <c r="A22" s="429"/>
      <c r="B22" s="260"/>
      <c r="C22" s="430"/>
      <c r="D22" s="224"/>
      <c r="E22" s="260"/>
      <c r="F22" s="261"/>
      <c r="G22" s="262"/>
      <c r="H22" s="127"/>
      <c r="I22" s="128"/>
      <c r="J22"/>
      <c r="K22"/>
      <c r="L22"/>
      <c r="M22"/>
      <c r="N22"/>
      <c r="O22"/>
    </row>
    <row r="23" spans="1:15" s="413" customFormat="1" ht="15" customHeight="1" x14ac:dyDescent="0.25">
      <c r="A23" s="429"/>
      <c r="B23" s="260"/>
      <c r="C23" s="430"/>
      <c r="D23" s="224"/>
      <c r="E23" s="260"/>
      <c r="F23" s="261"/>
      <c r="G23" s="262"/>
      <c r="H23" s="390">
        <f t="shared" ref="H23:H32" si="0">E23*F23</f>
        <v>0</v>
      </c>
      <c r="I23" s="391">
        <f t="shared" ref="I23:I32" si="1">E23*G23</f>
        <v>0</v>
      </c>
      <c r="J23"/>
      <c r="K23"/>
      <c r="L23"/>
      <c r="M23"/>
      <c r="N23"/>
      <c r="O23"/>
    </row>
    <row r="24" spans="1:15" s="413" customFormat="1" ht="15" customHeight="1" x14ac:dyDescent="0.25">
      <c r="A24" s="429"/>
      <c r="B24" s="260"/>
      <c r="C24" s="430"/>
      <c r="D24" s="224"/>
      <c r="E24" s="260"/>
      <c r="F24" s="261"/>
      <c r="G24" s="262"/>
      <c r="H24" s="390">
        <f t="shared" si="0"/>
        <v>0</v>
      </c>
      <c r="I24" s="391">
        <f t="shared" si="1"/>
        <v>0</v>
      </c>
      <c r="J24"/>
      <c r="K24"/>
      <c r="L24"/>
      <c r="M24"/>
      <c r="N24"/>
      <c r="O24"/>
    </row>
    <row r="25" spans="1:15" s="413" customFormat="1" ht="15" customHeight="1" x14ac:dyDescent="0.25">
      <c r="A25" s="429"/>
      <c r="B25" s="260"/>
      <c r="C25" s="430"/>
      <c r="D25" s="224"/>
      <c r="E25" s="260"/>
      <c r="F25" s="261"/>
      <c r="G25" s="262"/>
      <c r="H25" s="390">
        <f t="shared" si="0"/>
        <v>0</v>
      </c>
      <c r="I25" s="391">
        <f t="shared" si="1"/>
        <v>0</v>
      </c>
      <c r="J25"/>
      <c r="K25"/>
      <c r="L25"/>
      <c r="M25"/>
      <c r="N25"/>
      <c r="O25"/>
    </row>
    <row r="26" spans="1:15" s="413" customFormat="1" ht="15" customHeight="1" x14ac:dyDescent="0.25">
      <c r="A26" s="429"/>
      <c r="B26" s="260"/>
      <c r="C26" s="430"/>
      <c r="D26" s="224"/>
      <c r="E26" s="260"/>
      <c r="F26" s="261"/>
      <c r="G26" s="262"/>
      <c r="H26" s="390">
        <f t="shared" si="0"/>
        <v>0</v>
      </c>
      <c r="I26" s="391">
        <f t="shared" si="1"/>
        <v>0</v>
      </c>
      <c r="J26"/>
      <c r="K26"/>
      <c r="L26"/>
      <c r="M26"/>
      <c r="N26"/>
      <c r="O26"/>
    </row>
    <row r="27" spans="1:15" s="413" customFormat="1" ht="15" customHeight="1" x14ac:dyDescent="0.25">
      <c r="A27" s="429"/>
      <c r="B27" s="260"/>
      <c r="C27" s="430"/>
      <c r="D27" s="224"/>
      <c r="E27" s="260"/>
      <c r="F27" s="261"/>
      <c r="G27" s="262"/>
      <c r="H27" s="390">
        <f t="shared" si="0"/>
        <v>0</v>
      </c>
      <c r="I27" s="391">
        <f t="shared" si="1"/>
        <v>0</v>
      </c>
      <c r="J27"/>
      <c r="K27"/>
      <c r="L27"/>
      <c r="M27"/>
      <c r="N27"/>
      <c r="O27"/>
    </row>
    <row r="28" spans="1:15" s="413" customFormat="1" ht="15" customHeight="1" x14ac:dyDescent="0.25">
      <c r="A28" s="429"/>
      <c r="B28" s="260"/>
      <c r="C28" s="430"/>
      <c r="D28" s="224"/>
      <c r="E28" s="260"/>
      <c r="F28" s="261"/>
      <c r="G28" s="262"/>
      <c r="H28" s="390">
        <f t="shared" si="0"/>
        <v>0</v>
      </c>
      <c r="I28" s="391">
        <f t="shared" si="1"/>
        <v>0</v>
      </c>
      <c r="J28"/>
      <c r="K28"/>
      <c r="L28"/>
      <c r="M28"/>
      <c r="N28"/>
      <c r="O28"/>
    </row>
    <row r="29" spans="1:15" s="413" customFormat="1" ht="15" customHeight="1" x14ac:dyDescent="0.25">
      <c r="A29" s="429"/>
      <c r="B29" s="260"/>
      <c r="C29" s="430"/>
      <c r="D29" s="224"/>
      <c r="E29" s="260"/>
      <c r="F29" s="261"/>
      <c r="G29" s="262"/>
      <c r="H29" s="390">
        <f t="shared" si="0"/>
        <v>0</v>
      </c>
      <c r="I29" s="391">
        <f t="shared" si="1"/>
        <v>0</v>
      </c>
      <c r="J29"/>
      <c r="K29"/>
      <c r="L29"/>
      <c r="M29"/>
      <c r="N29"/>
      <c r="O29"/>
    </row>
    <row r="30" spans="1:15" s="413" customFormat="1" ht="15" customHeight="1" x14ac:dyDescent="0.25">
      <c r="A30" s="429"/>
      <c r="B30" s="260"/>
      <c r="C30" s="430"/>
      <c r="D30" s="224"/>
      <c r="E30" s="260"/>
      <c r="F30" s="261"/>
      <c r="G30" s="262"/>
      <c r="H30" s="390">
        <f t="shared" si="0"/>
        <v>0</v>
      </c>
      <c r="I30" s="391">
        <f t="shared" si="1"/>
        <v>0</v>
      </c>
      <c r="J30"/>
      <c r="K30"/>
      <c r="L30"/>
      <c r="M30"/>
      <c r="N30"/>
      <c r="O30"/>
    </row>
    <row r="31" spans="1:15" s="413" customFormat="1" ht="15" customHeight="1" x14ac:dyDescent="0.25">
      <c r="A31" s="429"/>
      <c r="B31" s="260"/>
      <c r="C31" s="430"/>
      <c r="D31" s="224"/>
      <c r="E31" s="260"/>
      <c r="F31" s="261"/>
      <c r="G31" s="262"/>
      <c r="H31" s="390">
        <f t="shared" si="0"/>
        <v>0</v>
      </c>
      <c r="I31" s="391">
        <f t="shared" si="1"/>
        <v>0</v>
      </c>
      <c r="J31"/>
      <c r="K31"/>
      <c r="L31"/>
      <c r="M31"/>
      <c r="N31"/>
      <c r="O31"/>
    </row>
    <row r="32" spans="1:15" s="413" customFormat="1" ht="15" customHeight="1" x14ac:dyDescent="0.25">
      <c r="A32" s="429"/>
      <c r="B32" s="260"/>
      <c r="C32" s="430"/>
      <c r="D32" s="224"/>
      <c r="E32" s="260"/>
      <c r="F32" s="261"/>
      <c r="G32" s="262"/>
      <c r="H32" s="390">
        <f t="shared" si="0"/>
        <v>0</v>
      </c>
      <c r="I32" s="391">
        <f t="shared" si="1"/>
        <v>0</v>
      </c>
      <c r="J32"/>
      <c r="K32"/>
      <c r="L32"/>
      <c r="M32"/>
      <c r="N32"/>
      <c r="O32"/>
    </row>
    <row r="33" spans="1:15" s="424" customFormat="1" ht="6.75" customHeight="1" thickBot="1" x14ac:dyDescent="0.3">
      <c r="A33" s="414"/>
      <c r="B33" s="388"/>
      <c r="C33" s="383"/>
      <c r="D33" s="160"/>
      <c r="E33" s="384"/>
      <c r="F33" s="127"/>
      <c r="G33" s="128"/>
      <c r="H33" s="127"/>
      <c r="I33" s="128"/>
      <c r="J33"/>
      <c r="K33"/>
      <c r="L33"/>
      <c r="M33"/>
      <c r="N33"/>
      <c r="O33"/>
    </row>
    <row r="34" spans="1:15" s="424" customFormat="1" ht="15" customHeight="1" thickBot="1" x14ac:dyDescent="0.3">
      <c r="A34" s="782" t="str">
        <f>A3</f>
        <v>C-2.2 Obras Civiles LAT DT ET Mendoza Norte - ET Las Heras</v>
      </c>
      <c r="B34" s="783"/>
      <c r="C34" s="783"/>
      <c r="D34" s="783"/>
      <c r="E34" s="781"/>
      <c r="F34" s="791" t="s">
        <v>756</v>
      </c>
      <c r="G34" s="792"/>
      <c r="H34" s="425">
        <f>H8+H10+H16+H14+SUM(H23:H32)</f>
        <v>0</v>
      </c>
      <c r="I34" s="426">
        <f>I8+I10+I16+I14+SUM(I23:I32)</f>
        <v>0</v>
      </c>
      <c r="J34"/>
      <c r="K34"/>
      <c r="L34"/>
      <c r="M34"/>
      <c r="N34"/>
      <c r="O34"/>
    </row>
    <row r="35" spans="1:15" x14ac:dyDescent="0.25">
      <c r="A35" s="610" t="s">
        <v>757</v>
      </c>
      <c r="B35" s="610"/>
      <c r="C35" s="610"/>
      <c r="D35" s="610"/>
      <c r="E35" s="610"/>
      <c r="F35" s="610"/>
      <c r="G35" s="610"/>
      <c r="H35" s="610"/>
      <c r="I35" s="610"/>
    </row>
    <row r="36" spans="1:15" x14ac:dyDescent="0.25">
      <c r="A36" s="611" t="s">
        <v>758</v>
      </c>
      <c r="B36" s="611"/>
      <c r="C36" s="611"/>
      <c r="D36" s="611"/>
      <c r="E36" s="611"/>
      <c r="F36" s="611"/>
      <c r="G36" s="611"/>
      <c r="H36" s="611"/>
      <c r="I36" s="611"/>
    </row>
    <row r="37" spans="1:15" x14ac:dyDescent="0.25">
      <c r="A37" s="612"/>
      <c r="B37" s="612"/>
      <c r="C37" s="612"/>
      <c r="D37" s="612"/>
      <c r="E37" s="612"/>
      <c r="F37" s="612"/>
      <c r="G37" s="612"/>
      <c r="H37" s="612"/>
      <c r="I37" s="612"/>
    </row>
    <row r="38" spans="1:15" x14ac:dyDescent="0.25">
      <c r="A38" s="244"/>
      <c r="B38" s="244"/>
      <c r="C38" s="244"/>
      <c r="D38" s="244"/>
      <c r="E38" s="244"/>
      <c r="F38" s="244"/>
      <c r="G38" s="244"/>
      <c r="H38" s="244"/>
      <c r="I38" s="244"/>
    </row>
    <row r="39" spans="1:15" ht="15.75" x14ac:dyDescent="0.25">
      <c r="A39"/>
      <c r="B39"/>
      <c r="C39" s="613" t="s">
        <v>759</v>
      </c>
      <c r="D39" s="613"/>
      <c r="E39"/>
      <c r="F39"/>
      <c r="G39" s="152"/>
      <c r="H39" s="613" t="s">
        <v>759</v>
      </c>
      <c r="I39" s="613"/>
    </row>
    <row r="40" spans="1:15" ht="15.75" x14ac:dyDescent="0.25">
      <c r="A40"/>
      <c r="B40"/>
      <c r="C40" s="606" t="s">
        <v>760</v>
      </c>
      <c r="D40" s="606"/>
      <c r="E40"/>
      <c r="F40"/>
      <c r="G40" s="152"/>
      <c r="H40" s="606" t="s">
        <v>761</v>
      </c>
      <c r="I40" s="606"/>
    </row>
    <row r="41" spans="1:15" x14ac:dyDescent="0.25">
      <c r="A41" s="13"/>
      <c r="B41" s="13"/>
      <c r="C41" s="12"/>
      <c r="D41" s="13"/>
      <c r="E41" s="13"/>
      <c r="F41" s="12"/>
      <c r="G41" s="12"/>
      <c r="H41" s="12"/>
      <c r="I41" s="12"/>
    </row>
  </sheetData>
  <sheetProtection algorithmName="SHA-512" hashValue="vZciUcPqPNXnivZSw5KqsDfxJLA6VjHiKtQbjdJREDQ+qM9IiqdbODUMPQuq+UptIQLwdHlxkicuo+7qS+tBuQ==" saltValue="x3qolZB19Ctt/pnAisCxFA==" spinCount="100000" sheet="1" objects="1" scenarios="1"/>
  <mergeCells count="17">
    <mergeCell ref="C40:D40"/>
    <mergeCell ref="H40:I40"/>
    <mergeCell ref="F34:G34"/>
    <mergeCell ref="A34:E34"/>
    <mergeCell ref="A35:I35"/>
    <mergeCell ref="A36:I36"/>
    <mergeCell ref="A37:I37"/>
    <mergeCell ref="C39:D39"/>
    <mergeCell ref="H39:I39"/>
    <mergeCell ref="A1:I1"/>
    <mergeCell ref="A3:I3"/>
    <mergeCell ref="A5:A7"/>
    <mergeCell ref="B5:B7"/>
    <mergeCell ref="D5:D7"/>
    <mergeCell ref="E5:E7"/>
    <mergeCell ref="F5:G6"/>
    <mergeCell ref="H5:I6"/>
  </mergeCells>
  <printOptions horizontalCentered="1"/>
  <pageMargins left="0.39370078740157483" right="0.39370078740157483" top="1.1811023622047245" bottom="0.39370078740157483" header="0.39370078740157483" footer="0.19685039370078741"/>
  <pageSetup paperSize="9" scale="56" orientation="landscape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427E-007E-4A9C-A244-444CB95B2424}">
  <sheetPr>
    <pageSetUpPr fitToPage="1"/>
  </sheetPr>
  <dimension ref="A1:I40"/>
  <sheetViews>
    <sheetView showGridLines="0" view="pageBreakPreview" zoomScale="90" zoomScaleNormal="100" zoomScaleSheetLayoutView="90" workbookViewId="0">
      <selection activeCell="A74" sqref="A8:I74"/>
    </sheetView>
  </sheetViews>
  <sheetFormatPr baseColWidth="10" defaultRowHeight="12.75" x14ac:dyDescent="0.25"/>
  <cols>
    <col min="1" max="1" width="5.5703125" style="12" customWidth="1"/>
    <col min="2" max="2" width="6.28515625" style="12" customWidth="1"/>
    <col min="3" max="3" width="67.28515625" style="12" customWidth="1"/>
    <col min="4" max="4" width="8.5703125" style="12" customWidth="1"/>
    <col min="5" max="5" width="5.7109375" style="12" customWidth="1"/>
    <col min="6" max="6" width="13.85546875" style="12" bestFit="1" customWidth="1"/>
    <col min="7" max="7" width="18" style="12" customWidth="1"/>
    <col min="8" max="8" width="15.7109375" style="12" customWidth="1"/>
    <col min="9" max="9" width="21.28515625" style="12" bestFit="1" customWidth="1"/>
    <col min="10" max="16384" width="11.42578125" style="12"/>
  </cols>
  <sheetData>
    <row r="1" spans="1:9" s="2" customFormat="1" ht="118.5" customHeight="1" x14ac:dyDescent="0.2">
      <c r="A1" s="586" t="str">
        <f>'C 2.2.'!A1</f>
        <v>PROYECTO: 
CONSTRUCCIÓN DE LA ESTACIÓN TRANSFORMADORA MENDOZA NORTE 220/132 kV Y
OBRAS COMPLEMENTARIAS
ALTERNATIVA  2
OBLIGATORIA</v>
      </c>
      <c r="B1" s="587"/>
      <c r="C1" s="587"/>
      <c r="D1" s="587"/>
      <c r="E1" s="587"/>
      <c r="F1" s="587"/>
      <c r="G1" s="587"/>
      <c r="H1" s="587"/>
      <c r="I1" s="588"/>
    </row>
    <row r="2" spans="1:9" s="2" customFormat="1" ht="9.9499999999999993" customHeight="1" thickBot="1" x14ac:dyDescent="0.25"/>
    <row r="3" spans="1:9" s="2" customFormat="1" ht="23.25" customHeight="1" thickBot="1" x14ac:dyDescent="0.25">
      <c r="A3" s="589" t="s">
        <v>480</v>
      </c>
      <c r="B3" s="590"/>
      <c r="C3" s="590"/>
      <c r="D3" s="590"/>
      <c r="E3" s="590"/>
      <c r="F3" s="590"/>
      <c r="G3" s="590"/>
      <c r="H3" s="590"/>
      <c r="I3" s="591"/>
    </row>
    <row r="4" spans="1:9" s="2" customFormat="1" ht="12" customHeight="1" thickBot="1" x14ac:dyDescent="0.25"/>
    <row r="5" spans="1:9" s="8" customFormat="1" ht="15" customHeight="1" x14ac:dyDescent="0.25">
      <c r="A5" s="592" t="s">
        <v>28</v>
      </c>
      <c r="B5" s="595" t="s">
        <v>29</v>
      </c>
      <c r="C5" s="431"/>
      <c r="D5" s="598" t="s">
        <v>275</v>
      </c>
      <c r="E5" s="598" t="s">
        <v>276</v>
      </c>
      <c r="F5" s="601" t="s">
        <v>32</v>
      </c>
      <c r="G5" s="602"/>
      <c r="H5" s="601" t="s">
        <v>33</v>
      </c>
      <c r="I5" s="604"/>
    </row>
    <row r="6" spans="1:9" s="8" customFormat="1" ht="18" customHeight="1" x14ac:dyDescent="0.25">
      <c r="A6" s="593"/>
      <c r="B6" s="596"/>
      <c r="C6" s="432" t="s">
        <v>34</v>
      </c>
      <c r="D6" s="599"/>
      <c r="E6" s="599"/>
      <c r="F6" s="603"/>
      <c r="G6" s="603"/>
      <c r="H6" s="603"/>
      <c r="I6" s="605"/>
    </row>
    <row r="7" spans="1:9" s="8" customFormat="1" ht="33.75" customHeight="1" thickBot="1" x14ac:dyDescent="0.3">
      <c r="A7" s="594"/>
      <c r="B7" s="597"/>
      <c r="C7" s="433"/>
      <c r="D7" s="600"/>
      <c r="E7" s="600"/>
      <c r="F7" s="380" t="s">
        <v>21</v>
      </c>
      <c r="G7" s="380" t="s">
        <v>22</v>
      </c>
      <c r="H7" s="380" t="s">
        <v>21</v>
      </c>
      <c r="I7" s="380" t="s">
        <v>22</v>
      </c>
    </row>
    <row r="8" spans="1:9" s="424" customFormat="1" ht="15" customHeight="1" x14ac:dyDescent="0.25">
      <c r="A8" s="387">
        <v>1</v>
      </c>
      <c r="B8" s="388"/>
      <c r="C8" s="392" t="s">
        <v>609</v>
      </c>
      <c r="D8" s="434"/>
      <c r="E8" s="434"/>
      <c r="F8" s="443"/>
      <c r="G8" s="444"/>
      <c r="H8" s="435">
        <f>H9+H10+H11</f>
        <v>0</v>
      </c>
      <c r="I8" s="436">
        <f>I9+I10+I11</f>
        <v>0</v>
      </c>
    </row>
    <row r="9" spans="1:9" s="424" customFormat="1" ht="15" customHeight="1" x14ac:dyDescent="0.25">
      <c r="A9" s="410"/>
      <c r="B9" s="384" t="s">
        <v>35</v>
      </c>
      <c r="C9" s="423" t="s">
        <v>610</v>
      </c>
      <c r="D9" s="384" t="s">
        <v>40</v>
      </c>
      <c r="E9" s="419">
        <v>48</v>
      </c>
      <c r="F9" s="445"/>
      <c r="G9" s="446"/>
      <c r="H9" s="437">
        <f>+E9*F9</f>
        <v>0</v>
      </c>
      <c r="I9" s="438">
        <f>+E9*G9</f>
        <v>0</v>
      </c>
    </row>
    <row r="10" spans="1:9" s="424" customFormat="1" ht="15" customHeight="1" x14ac:dyDescent="0.25">
      <c r="A10" s="410"/>
      <c r="B10" s="384" t="s">
        <v>139</v>
      </c>
      <c r="C10" s="418" t="s">
        <v>611</v>
      </c>
      <c r="D10" s="384" t="s">
        <v>40</v>
      </c>
      <c r="E10" s="419">
        <v>10</v>
      </c>
      <c r="F10" s="445"/>
      <c r="G10" s="446"/>
      <c r="H10" s="437">
        <f>+E10*F10</f>
        <v>0</v>
      </c>
      <c r="I10" s="438">
        <f>+E10*G10</f>
        <v>0</v>
      </c>
    </row>
    <row r="11" spans="1:9" s="424" customFormat="1" ht="15" customHeight="1" x14ac:dyDescent="0.25">
      <c r="A11" s="410"/>
      <c r="B11" s="384" t="s">
        <v>141</v>
      </c>
      <c r="C11" s="418" t="s">
        <v>612</v>
      </c>
      <c r="D11" s="384" t="s">
        <v>40</v>
      </c>
      <c r="E11" s="419">
        <v>7</v>
      </c>
      <c r="F11" s="445"/>
      <c r="G11" s="446"/>
      <c r="H11" s="437">
        <f>+E11*F11</f>
        <v>0</v>
      </c>
      <c r="I11" s="438">
        <f>+E11*G11</f>
        <v>0</v>
      </c>
    </row>
    <row r="12" spans="1:9" s="424" customFormat="1" ht="4.5" customHeight="1" x14ac:dyDescent="0.25">
      <c r="A12" s="410"/>
      <c r="B12" s="384"/>
      <c r="C12" s="421"/>
      <c r="D12" s="384"/>
      <c r="E12" s="419"/>
      <c r="F12" s="445"/>
      <c r="G12" s="446"/>
      <c r="H12" s="439"/>
      <c r="I12" s="440"/>
    </row>
    <row r="13" spans="1:9" s="424" customFormat="1" ht="15" customHeight="1" x14ac:dyDescent="0.25">
      <c r="A13" s="410">
        <v>2</v>
      </c>
      <c r="B13" s="384"/>
      <c r="C13" s="420" t="s">
        <v>613</v>
      </c>
      <c r="D13" s="417"/>
      <c r="E13" s="417"/>
      <c r="F13" s="447"/>
      <c r="G13" s="446"/>
      <c r="H13" s="439">
        <f>H14+H15</f>
        <v>0</v>
      </c>
      <c r="I13" s="440">
        <f>I14+I15</f>
        <v>0</v>
      </c>
    </row>
    <row r="14" spans="1:9" s="424" customFormat="1" ht="15" customHeight="1" x14ac:dyDescent="0.25">
      <c r="A14" s="410"/>
      <c r="B14" s="384" t="s">
        <v>38</v>
      </c>
      <c r="C14" s="423" t="s">
        <v>614</v>
      </c>
      <c r="D14" s="384" t="s">
        <v>40</v>
      </c>
      <c r="E14" s="419">
        <v>48</v>
      </c>
      <c r="F14" s="445"/>
      <c r="G14" s="446"/>
      <c r="H14" s="437">
        <f t="shared" ref="H14:H21" si="0">+E14*F14</f>
        <v>0</v>
      </c>
      <c r="I14" s="438">
        <f t="shared" ref="I14:I21" si="1">+E14*G14</f>
        <v>0</v>
      </c>
    </row>
    <row r="15" spans="1:9" s="424" customFormat="1" ht="15" customHeight="1" x14ac:dyDescent="0.25">
      <c r="A15" s="410"/>
      <c r="B15" s="384" t="s">
        <v>41</v>
      </c>
      <c r="C15" s="418" t="s">
        <v>596</v>
      </c>
      <c r="D15" s="384" t="s">
        <v>40</v>
      </c>
      <c r="E15" s="419">
        <v>17</v>
      </c>
      <c r="F15" s="445"/>
      <c r="G15" s="446"/>
      <c r="H15" s="437">
        <f t="shared" si="0"/>
        <v>0</v>
      </c>
      <c r="I15" s="438">
        <f t="shared" si="1"/>
        <v>0</v>
      </c>
    </row>
    <row r="16" spans="1:9" s="424" customFormat="1" ht="4.5" customHeight="1" x14ac:dyDescent="0.25">
      <c r="A16" s="410"/>
      <c r="B16" s="384"/>
      <c r="C16" s="421"/>
      <c r="D16" s="384"/>
      <c r="E16" s="419"/>
      <c r="F16" s="445"/>
      <c r="G16" s="446"/>
      <c r="H16" s="439"/>
      <c r="I16" s="440"/>
    </row>
    <row r="17" spans="1:9" s="424" customFormat="1" ht="15" customHeight="1" x14ac:dyDescent="0.25">
      <c r="A17" s="410">
        <v>3</v>
      </c>
      <c r="B17" s="384"/>
      <c r="C17" s="420" t="s">
        <v>615</v>
      </c>
      <c r="D17" s="384" t="s">
        <v>587</v>
      </c>
      <c r="E17" s="419">
        <v>12</v>
      </c>
      <c r="F17" s="445"/>
      <c r="G17" s="446"/>
      <c r="H17" s="439">
        <f t="shared" si="0"/>
        <v>0</v>
      </c>
      <c r="I17" s="440">
        <f t="shared" si="1"/>
        <v>0</v>
      </c>
    </row>
    <row r="18" spans="1:9" s="424" customFormat="1" ht="4.5" customHeight="1" x14ac:dyDescent="0.25">
      <c r="A18" s="410"/>
      <c r="B18" s="384"/>
      <c r="C18" s="421"/>
      <c r="D18" s="384"/>
      <c r="E18" s="419"/>
      <c r="F18" s="445"/>
      <c r="G18" s="446"/>
      <c r="H18" s="439"/>
      <c r="I18" s="440"/>
    </row>
    <row r="19" spans="1:9" s="424" customFormat="1" ht="41.25" customHeight="1" x14ac:dyDescent="0.25">
      <c r="A19" s="410">
        <v>4</v>
      </c>
      <c r="B19" s="384"/>
      <c r="C19" s="421" t="s">
        <v>616</v>
      </c>
      <c r="D19" s="384" t="s">
        <v>587</v>
      </c>
      <c r="E19" s="419">
        <v>12</v>
      </c>
      <c r="F19" s="445"/>
      <c r="G19" s="446"/>
      <c r="H19" s="439">
        <f t="shared" si="0"/>
        <v>0</v>
      </c>
      <c r="I19" s="440">
        <f t="shared" si="1"/>
        <v>0</v>
      </c>
    </row>
    <row r="20" spans="1:9" s="424" customFormat="1" ht="4.5" customHeight="1" x14ac:dyDescent="0.25">
      <c r="A20" s="410"/>
      <c r="B20" s="384"/>
      <c r="C20" s="421"/>
      <c r="D20" s="384"/>
      <c r="E20" s="419"/>
      <c r="F20" s="445"/>
      <c r="G20" s="446"/>
      <c r="H20" s="439"/>
      <c r="I20" s="440"/>
    </row>
    <row r="21" spans="1:9" s="424" customFormat="1" ht="15" customHeight="1" x14ac:dyDescent="0.25">
      <c r="A21" s="410">
        <v>5</v>
      </c>
      <c r="B21" s="384"/>
      <c r="C21" s="420" t="s">
        <v>617</v>
      </c>
      <c r="D21" s="384" t="s">
        <v>40</v>
      </c>
      <c r="E21" s="419">
        <v>390</v>
      </c>
      <c r="F21" s="445"/>
      <c r="G21" s="446"/>
      <c r="H21" s="439">
        <f t="shared" si="0"/>
        <v>0</v>
      </c>
      <c r="I21" s="440">
        <f t="shared" si="1"/>
        <v>0</v>
      </c>
    </row>
    <row r="22" spans="1:9" s="424" customFormat="1" ht="4.5" customHeight="1" x14ac:dyDescent="0.25">
      <c r="A22" s="410"/>
      <c r="B22" s="384"/>
      <c r="C22" s="421"/>
      <c r="D22" s="384"/>
      <c r="E22" s="419"/>
      <c r="F22" s="445"/>
      <c r="G22" s="446"/>
      <c r="H22" s="439"/>
      <c r="I22" s="440"/>
    </row>
    <row r="23" spans="1:9" s="424" customFormat="1" ht="15" customHeight="1" x14ac:dyDescent="0.25">
      <c r="A23" s="410">
        <v>6</v>
      </c>
      <c r="B23" s="384"/>
      <c r="C23" s="420" t="s">
        <v>618</v>
      </c>
      <c r="D23" s="384" t="s">
        <v>587</v>
      </c>
      <c r="E23" s="449">
        <v>12</v>
      </c>
      <c r="F23" s="445"/>
      <c r="G23" s="446"/>
      <c r="H23" s="390">
        <f t="shared" ref="H23:H31" si="2">E23*F23</f>
        <v>0</v>
      </c>
      <c r="I23" s="391">
        <f t="shared" ref="I23:I31" si="3">E23*G23</f>
        <v>0</v>
      </c>
    </row>
    <row r="24" spans="1:9" s="424" customFormat="1" ht="15" customHeight="1" x14ac:dyDescent="0.25">
      <c r="A24" s="429"/>
      <c r="B24" s="260"/>
      <c r="C24" s="448"/>
      <c r="D24" s="260"/>
      <c r="E24" s="449"/>
      <c r="F24" s="445"/>
      <c r="G24" s="446"/>
      <c r="H24" s="390">
        <f t="shared" si="2"/>
        <v>0</v>
      </c>
      <c r="I24" s="391">
        <f t="shared" si="3"/>
        <v>0</v>
      </c>
    </row>
    <row r="25" spans="1:9" s="424" customFormat="1" ht="15" customHeight="1" x14ac:dyDescent="0.25">
      <c r="A25" s="429"/>
      <c r="B25" s="260"/>
      <c r="C25" s="448"/>
      <c r="D25" s="260"/>
      <c r="E25" s="449"/>
      <c r="F25" s="445"/>
      <c r="G25" s="446"/>
      <c r="H25" s="390">
        <f t="shared" si="2"/>
        <v>0</v>
      </c>
      <c r="I25" s="391">
        <f t="shared" si="3"/>
        <v>0</v>
      </c>
    </row>
    <row r="26" spans="1:9" s="424" customFormat="1" ht="15" customHeight="1" x14ac:dyDescent="0.25">
      <c r="A26" s="429"/>
      <c r="B26" s="260"/>
      <c r="C26" s="448"/>
      <c r="D26" s="260"/>
      <c r="E26" s="449"/>
      <c r="F26" s="445"/>
      <c r="G26" s="446"/>
      <c r="H26" s="390">
        <f t="shared" si="2"/>
        <v>0</v>
      </c>
      <c r="I26" s="391">
        <f t="shared" si="3"/>
        <v>0</v>
      </c>
    </row>
    <row r="27" spans="1:9" s="424" customFormat="1" ht="15" customHeight="1" x14ac:dyDescent="0.25">
      <c r="A27" s="429"/>
      <c r="B27" s="260"/>
      <c r="C27" s="448"/>
      <c r="D27" s="260"/>
      <c r="E27" s="449"/>
      <c r="F27" s="445"/>
      <c r="G27" s="446"/>
      <c r="H27" s="390">
        <f t="shared" si="2"/>
        <v>0</v>
      </c>
      <c r="I27" s="391">
        <f t="shared" si="3"/>
        <v>0</v>
      </c>
    </row>
    <row r="28" spans="1:9" s="424" customFormat="1" ht="15" customHeight="1" x14ac:dyDescent="0.25">
      <c r="A28" s="429"/>
      <c r="B28" s="260"/>
      <c r="C28" s="448"/>
      <c r="D28" s="260"/>
      <c r="E28" s="449"/>
      <c r="F28" s="445"/>
      <c r="G28" s="446"/>
      <c r="H28" s="390">
        <f t="shared" si="2"/>
        <v>0</v>
      </c>
      <c r="I28" s="391">
        <f t="shared" si="3"/>
        <v>0</v>
      </c>
    </row>
    <row r="29" spans="1:9" s="424" customFormat="1" ht="15" customHeight="1" x14ac:dyDescent="0.25">
      <c r="A29" s="429"/>
      <c r="B29" s="260"/>
      <c r="C29" s="448"/>
      <c r="D29" s="260"/>
      <c r="E29" s="449"/>
      <c r="F29" s="445"/>
      <c r="G29" s="446"/>
      <c r="H29" s="390">
        <f t="shared" si="2"/>
        <v>0</v>
      </c>
      <c r="I29" s="391">
        <f t="shared" si="3"/>
        <v>0</v>
      </c>
    </row>
    <row r="30" spans="1:9" s="424" customFormat="1" ht="15" customHeight="1" x14ac:dyDescent="0.25">
      <c r="A30" s="429"/>
      <c r="B30" s="260"/>
      <c r="C30" s="448"/>
      <c r="D30" s="260"/>
      <c r="E30" s="449"/>
      <c r="F30" s="445"/>
      <c r="G30" s="446"/>
      <c r="H30" s="390">
        <f t="shared" si="2"/>
        <v>0</v>
      </c>
      <c r="I30" s="391">
        <f t="shared" si="3"/>
        <v>0</v>
      </c>
    </row>
    <row r="31" spans="1:9" s="424" customFormat="1" ht="15" customHeight="1" x14ac:dyDescent="0.25">
      <c r="A31" s="429"/>
      <c r="B31" s="260"/>
      <c r="C31" s="448"/>
      <c r="D31" s="260"/>
      <c r="E31" s="449"/>
      <c r="F31" s="445"/>
      <c r="G31" s="446"/>
      <c r="H31" s="390">
        <f t="shared" si="2"/>
        <v>0</v>
      </c>
      <c r="I31" s="391">
        <f t="shared" si="3"/>
        <v>0</v>
      </c>
    </row>
    <row r="32" spans="1:9" s="424" customFormat="1" ht="6" customHeight="1" thickBot="1" x14ac:dyDescent="0.3">
      <c r="A32" s="410"/>
      <c r="B32" s="384"/>
      <c r="C32" s="420"/>
      <c r="D32" s="384"/>
      <c r="E32" s="419"/>
      <c r="F32" s="266"/>
      <c r="G32" s="267"/>
      <c r="H32" s="439"/>
      <c r="I32" s="440"/>
    </row>
    <row r="33" spans="1:9" s="8" customFormat="1" ht="20.100000000000001" customHeight="1" thickBot="1" x14ac:dyDescent="0.3">
      <c r="A33" s="607" t="str">
        <f>A3</f>
        <v>C-2.3 Montajes LAT DT ET Mendoza Norte - ET Las Heras</v>
      </c>
      <c r="B33" s="608"/>
      <c r="C33" s="608"/>
      <c r="D33" s="608"/>
      <c r="E33" s="608"/>
      <c r="F33" s="607" t="s">
        <v>756</v>
      </c>
      <c r="G33" s="609"/>
      <c r="H33" s="441">
        <f>H8+H13+H17+H19+H21+SUM(H23:H31)</f>
        <v>0</v>
      </c>
      <c r="I33" s="442">
        <f>I8+I13+I17+I19+I21+SUM(I23:I31)</f>
        <v>0</v>
      </c>
    </row>
    <row r="34" spans="1:9" x14ac:dyDescent="0.25">
      <c r="A34" s="610" t="s">
        <v>757</v>
      </c>
      <c r="B34" s="610"/>
      <c r="C34" s="610"/>
      <c r="D34" s="610"/>
      <c r="E34" s="610"/>
      <c r="F34" s="610"/>
      <c r="G34" s="610"/>
      <c r="H34" s="610"/>
      <c r="I34" s="610"/>
    </row>
    <row r="35" spans="1:9" ht="29.25" customHeight="1" x14ac:dyDescent="0.25">
      <c r="A35" s="611" t="s">
        <v>758</v>
      </c>
      <c r="B35" s="611"/>
      <c r="C35" s="611"/>
      <c r="D35" s="611"/>
      <c r="E35" s="611"/>
      <c r="F35" s="611"/>
      <c r="G35" s="611"/>
      <c r="H35" s="611"/>
      <c r="I35" s="611"/>
    </row>
    <row r="36" spans="1:9" x14ac:dyDescent="0.25">
      <c r="A36" s="612"/>
      <c r="B36" s="612"/>
      <c r="C36" s="612"/>
      <c r="D36" s="612"/>
      <c r="E36" s="612"/>
      <c r="F36" s="612"/>
      <c r="G36" s="612"/>
      <c r="H36" s="612"/>
      <c r="I36" s="612"/>
    </row>
    <row r="37" spans="1:9" x14ac:dyDescent="0.25">
      <c r="A37" s="244"/>
      <c r="B37" s="244"/>
      <c r="C37" s="244"/>
      <c r="D37" s="244"/>
      <c r="E37" s="244"/>
      <c r="F37" s="244"/>
      <c r="G37" s="244"/>
      <c r="H37" s="244"/>
      <c r="I37" s="244"/>
    </row>
    <row r="38" spans="1:9" ht="15.75" x14ac:dyDescent="0.25">
      <c r="A38"/>
      <c r="B38"/>
      <c r="C38" s="613" t="s">
        <v>759</v>
      </c>
      <c r="D38" s="613"/>
      <c r="E38"/>
      <c r="F38"/>
      <c r="G38" s="152"/>
      <c r="H38" s="613" t="s">
        <v>759</v>
      </c>
      <c r="I38" s="613"/>
    </row>
    <row r="39" spans="1:9" ht="15.75" x14ac:dyDescent="0.25">
      <c r="A39"/>
      <c r="B39"/>
      <c r="C39" s="606" t="s">
        <v>760</v>
      </c>
      <c r="D39" s="606"/>
      <c r="E39"/>
      <c r="F39"/>
      <c r="G39" s="152"/>
      <c r="H39" s="606" t="s">
        <v>761</v>
      </c>
      <c r="I39" s="606"/>
    </row>
    <row r="40" spans="1:9" x14ac:dyDescent="0.25">
      <c r="A40" s="13"/>
      <c r="B40" s="13"/>
      <c r="D40" s="13"/>
      <c r="E40" s="13"/>
    </row>
  </sheetData>
  <sheetProtection algorithmName="SHA-512" hashValue="ms/jhz6fkpo++A1JMLXkOONfHGonNpDaXf2iN1OF+d08gKn2kftlI6UfZTIuIkURNZwd7WB6yyZ8E36QcGvDKg==" saltValue="FqcRl5/C04tCQNYmlS39XA==" spinCount="100000" sheet="1" objects="1" scenarios="1"/>
  <mergeCells count="17">
    <mergeCell ref="C39:D39"/>
    <mergeCell ref="H39:I39"/>
    <mergeCell ref="A33:E33"/>
    <mergeCell ref="F33:G33"/>
    <mergeCell ref="A34:I34"/>
    <mergeCell ref="A35:I35"/>
    <mergeCell ref="A36:I36"/>
    <mergeCell ref="C38:D38"/>
    <mergeCell ref="H38:I38"/>
    <mergeCell ref="A1:I1"/>
    <mergeCell ref="A3:I3"/>
    <mergeCell ref="A5:A7"/>
    <mergeCell ref="B5:B7"/>
    <mergeCell ref="D5:D7"/>
    <mergeCell ref="E5:E7"/>
    <mergeCell ref="F5:G6"/>
    <mergeCell ref="H5:I6"/>
  </mergeCells>
  <printOptions horizontalCentered="1"/>
  <pageMargins left="0.39370078740157483" right="0.39370078740157483" top="1.1811023622047245" bottom="0.39370078740157483" header="0.39370078740157483" footer="0.19685039370078741"/>
  <pageSetup paperSize="9" scale="67" orientation="landscape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F5B9-F8C5-48F7-A1BF-7AEB0A210948}">
  <sheetPr>
    <pageSetUpPr fitToPage="1"/>
  </sheetPr>
  <dimension ref="A1:P41"/>
  <sheetViews>
    <sheetView view="pageBreakPreview" topLeftCell="A13" zoomScale="130" zoomScaleNormal="100" zoomScaleSheetLayoutView="130" workbookViewId="0">
      <selection activeCell="A74" sqref="A8:I74"/>
    </sheetView>
  </sheetViews>
  <sheetFormatPr baseColWidth="10" defaultColWidth="11.42578125" defaultRowHeight="12.75" x14ac:dyDescent="0.2"/>
  <cols>
    <col min="1" max="2" width="5.7109375" style="1" customWidth="1"/>
    <col min="3" max="3" width="61.7109375" style="1" bestFit="1" customWidth="1"/>
    <col min="4" max="4" width="5.7109375" style="1" customWidth="1"/>
    <col min="5" max="5" width="8.7109375" style="1" customWidth="1"/>
    <col min="6" max="9" width="15.7109375" style="1" customWidth="1"/>
    <col min="10" max="11" width="11.42578125" style="1"/>
    <col min="12" max="12" width="46.85546875" style="1" customWidth="1"/>
    <col min="13" max="13" width="11.42578125" style="1"/>
    <col min="14" max="14" width="4.7109375" style="1" customWidth="1"/>
    <col min="15" max="15" width="17.5703125" style="1" customWidth="1"/>
    <col min="16" max="256" width="11.42578125" style="1"/>
    <col min="257" max="258" width="5.7109375" style="1" customWidth="1"/>
    <col min="259" max="259" width="88.28515625" style="1" customWidth="1"/>
    <col min="260" max="260" width="6.7109375" style="1" customWidth="1"/>
    <col min="261" max="261" width="7.28515625" style="1" customWidth="1"/>
    <col min="262" max="512" width="11.42578125" style="1"/>
    <col min="513" max="514" width="5.7109375" style="1" customWidth="1"/>
    <col min="515" max="515" width="88.28515625" style="1" customWidth="1"/>
    <col min="516" max="516" width="6.7109375" style="1" customWidth="1"/>
    <col min="517" max="517" width="7.28515625" style="1" customWidth="1"/>
    <col min="518" max="768" width="11.42578125" style="1"/>
    <col min="769" max="770" width="5.7109375" style="1" customWidth="1"/>
    <col min="771" max="771" width="88.28515625" style="1" customWidth="1"/>
    <col min="772" max="772" width="6.7109375" style="1" customWidth="1"/>
    <col min="773" max="773" width="7.28515625" style="1" customWidth="1"/>
    <col min="774" max="1024" width="11.42578125" style="1"/>
    <col min="1025" max="1026" width="5.7109375" style="1" customWidth="1"/>
    <col min="1027" max="1027" width="88.28515625" style="1" customWidth="1"/>
    <col min="1028" max="1028" width="6.7109375" style="1" customWidth="1"/>
    <col min="1029" max="1029" width="7.28515625" style="1" customWidth="1"/>
    <col min="1030" max="1280" width="11.42578125" style="1"/>
    <col min="1281" max="1282" width="5.7109375" style="1" customWidth="1"/>
    <col min="1283" max="1283" width="88.28515625" style="1" customWidth="1"/>
    <col min="1284" max="1284" width="6.7109375" style="1" customWidth="1"/>
    <col min="1285" max="1285" width="7.28515625" style="1" customWidth="1"/>
    <col min="1286" max="1536" width="11.42578125" style="1"/>
    <col min="1537" max="1538" width="5.7109375" style="1" customWidth="1"/>
    <col min="1539" max="1539" width="88.28515625" style="1" customWidth="1"/>
    <col min="1540" max="1540" width="6.7109375" style="1" customWidth="1"/>
    <col min="1541" max="1541" width="7.28515625" style="1" customWidth="1"/>
    <col min="1542" max="1792" width="11.42578125" style="1"/>
    <col min="1793" max="1794" width="5.7109375" style="1" customWidth="1"/>
    <col min="1795" max="1795" width="88.28515625" style="1" customWidth="1"/>
    <col min="1796" max="1796" width="6.7109375" style="1" customWidth="1"/>
    <col min="1797" max="1797" width="7.28515625" style="1" customWidth="1"/>
    <col min="1798" max="2048" width="11.42578125" style="1"/>
    <col min="2049" max="2050" width="5.7109375" style="1" customWidth="1"/>
    <col min="2051" max="2051" width="88.28515625" style="1" customWidth="1"/>
    <col min="2052" max="2052" width="6.7109375" style="1" customWidth="1"/>
    <col min="2053" max="2053" width="7.28515625" style="1" customWidth="1"/>
    <col min="2054" max="2304" width="11.42578125" style="1"/>
    <col min="2305" max="2306" width="5.7109375" style="1" customWidth="1"/>
    <col min="2307" max="2307" width="88.28515625" style="1" customWidth="1"/>
    <col min="2308" max="2308" width="6.7109375" style="1" customWidth="1"/>
    <col min="2309" max="2309" width="7.28515625" style="1" customWidth="1"/>
    <col min="2310" max="2560" width="11.42578125" style="1"/>
    <col min="2561" max="2562" width="5.7109375" style="1" customWidth="1"/>
    <col min="2563" max="2563" width="88.28515625" style="1" customWidth="1"/>
    <col min="2564" max="2564" width="6.7109375" style="1" customWidth="1"/>
    <col min="2565" max="2565" width="7.28515625" style="1" customWidth="1"/>
    <col min="2566" max="2816" width="11.42578125" style="1"/>
    <col min="2817" max="2818" width="5.7109375" style="1" customWidth="1"/>
    <col min="2819" max="2819" width="88.28515625" style="1" customWidth="1"/>
    <col min="2820" max="2820" width="6.7109375" style="1" customWidth="1"/>
    <col min="2821" max="2821" width="7.28515625" style="1" customWidth="1"/>
    <col min="2822" max="3072" width="11.42578125" style="1"/>
    <col min="3073" max="3074" width="5.7109375" style="1" customWidth="1"/>
    <col min="3075" max="3075" width="88.28515625" style="1" customWidth="1"/>
    <col min="3076" max="3076" width="6.7109375" style="1" customWidth="1"/>
    <col min="3077" max="3077" width="7.28515625" style="1" customWidth="1"/>
    <col min="3078" max="3328" width="11.42578125" style="1"/>
    <col min="3329" max="3330" width="5.7109375" style="1" customWidth="1"/>
    <col min="3331" max="3331" width="88.28515625" style="1" customWidth="1"/>
    <col min="3332" max="3332" width="6.7109375" style="1" customWidth="1"/>
    <col min="3333" max="3333" width="7.28515625" style="1" customWidth="1"/>
    <col min="3334" max="3584" width="11.42578125" style="1"/>
    <col min="3585" max="3586" width="5.7109375" style="1" customWidth="1"/>
    <col min="3587" max="3587" width="88.28515625" style="1" customWidth="1"/>
    <col min="3588" max="3588" width="6.7109375" style="1" customWidth="1"/>
    <col min="3589" max="3589" width="7.28515625" style="1" customWidth="1"/>
    <col min="3590" max="3840" width="11.42578125" style="1"/>
    <col min="3841" max="3842" width="5.7109375" style="1" customWidth="1"/>
    <col min="3843" max="3843" width="88.28515625" style="1" customWidth="1"/>
    <col min="3844" max="3844" width="6.7109375" style="1" customWidth="1"/>
    <col min="3845" max="3845" width="7.28515625" style="1" customWidth="1"/>
    <col min="3846" max="4096" width="11.42578125" style="1"/>
    <col min="4097" max="4098" width="5.7109375" style="1" customWidth="1"/>
    <col min="4099" max="4099" width="88.28515625" style="1" customWidth="1"/>
    <col min="4100" max="4100" width="6.7109375" style="1" customWidth="1"/>
    <col min="4101" max="4101" width="7.28515625" style="1" customWidth="1"/>
    <col min="4102" max="4352" width="11.42578125" style="1"/>
    <col min="4353" max="4354" width="5.7109375" style="1" customWidth="1"/>
    <col min="4355" max="4355" width="88.28515625" style="1" customWidth="1"/>
    <col min="4356" max="4356" width="6.7109375" style="1" customWidth="1"/>
    <col min="4357" max="4357" width="7.28515625" style="1" customWidth="1"/>
    <col min="4358" max="4608" width="11.42578125" style="1"/>
    <col min="4609" max="4610" width="5.7109375" style="1" customWidth="1"/>
    <col min="4611" max="4611" width="88.28515625" style="1" customWidth="1"/>
    <col min="4612" max="4612" width="6.7109375" style="1" customWidth="1"/>
    <col min="4613" max="4613" width="7.28515625" style="1" customWidth="1"/>
    <col min="4614" max="4864" width="11.42578125" style="1"/>
    <col min="4865" max="4866" width="5.7109375" style="1" customWidth="1"/>
    <col min="4867" max="4867" width="88.28515625" style="1" customWidth="1"/>
    <col min="4868" max="4868" width="6.7109375" style="1" customWidth="1"/>
    <col min="4869" max="4869" width="7.28515625" style="1" customWidth="1"/>
    <col min="4870" max="5120" width="11.42578125" style="1"/>
    <col min="5121" max="5122" width="5.7109375" style="1" customWidth="1"/>
    <col min="5123" max="5123" width="88.28515625" style="1" customWidth="1"/>
    <col min="5124" max="5124" width="6.7109375" style="1" customWidth="1"/>
    <col min="5125" max="5125" width="7.28515625" style="1" customWidth="1"/>
    <col min="5126" max="5376" width="11.42578125" style="1"/>
    <col min="5377" max="5378" width="5.7109375" style="1" customWidth="1"/>
    <col min="5379" max="5379" width="88.28515625" style="1" customWidth="1"/>
    <col min="5380" max="5380" width="6.7109375" style="1" customWidth="1"/>
    <col min="5381" max="5381" width="7.28515625" style="1" customWidth="1"/>
    <col min="5382" max="5632" width="11.42578125" style="1"/>
    <col min="5633" max="5634" width="5.7109375" style="1" customWidth="1"/>
    <col min="5635" max="5635" width="88.28515625" style="1" customWidth="1"/>
    <col min="5636" max="5636" width="6.7109375" style="1" customWidth="1"/>
    <col min="5637" max="5637" width="7.28515625" style="1" customWidth="1"/>
    <col min="5638" max="5888" width="11.42578125" style="1"/>
    <col min="5889" max="5890" width="5.7109375" style="1" customWidth="1"/>
    <col min="5891" max="5891" width="88.28515625" style="1" customWidth="1"/>
    <col min="5892" max="5892" width="6.7109375" style="1" customWidth="1"/>
    <col min="5893" max="5893" width="7.28515625" style="1" customWidth="1"/>
    <col min="5894" max="6144" width="11.42578125" style="1"/>
    <col min="6145" max="6146" width="5.7109375" style="1" customWidth="1"/>
    <col min="6147" max="6147" width="88.28515625" style="1" customWidth="1"/>
    <col min="6148" max="6148" width="6.7109375" style="1" customWidth="1"/>
    <col min="6149" max="6149" width="7.28515625" style="1" customWidth="1"/>
    <col min="6150" max="6400" width="11.42578125" style="1"/>
    <col min="6401" max="6402" width="5.7109375" style="1" customWidth="1"/>
    <col min="6403" max="6403" width="88.28515625" style="1" customWidth="1"/>
    <col min="6404" max="6404" width="6.7109375" style="1" customWidth="1"/>
    <col min="6405" max="6405" width="7.28515625" style="1" customWidth="1"/>
    <col min="6406" max="6656" width="11.42578125" style="1"/>
    <col min="6657" max="6658" width="5.7109375" style="1" customWidth="1"/>
    <col min="6659" max="6659" width="88.28515625" style="1" customWidth="1"/>
    <col min="6660" max="6660" width="6.7109375" style="1" customWidth="1"/>
    <col min="6661" max="6661" width="7.28515625" style="1" customWidth="1"/>
    <col min="6662" max="6912" width="11.42578125" style="1"/>
    <col min="6913" max="6914" width="5.7109375" style="1" customWidth="1"/>
    <col min="6915" max="6915" width="88.28515625" style="1" customWidth="1"/>
    <col min="6916" max="6916" width="6.7109375" style="1" customWidth="1"/>
    <col min="6917" max="6917" width="7.28515625" style="1" customWidth="1"/>
    <col min="6918" max="7168" width="11.42578125" style="1"/>
    <col min="7169" max="7170" width="5.7109375" style="1" customWidth="1"/>
    <col min="7171" max="7171" width="88.28515625" style="1" customWidth="1"/>
    <col min="7172" max="7172" width="6.7109375" style="1" customWidth="1"/>
    <col min="7173" max="7173" width="7.28515625" style="1" customWidth="1"/>
    <col min="7174" max="7424" width="11.42578125" style="1"/>
    <col min="7425" max="7426" width="5.7109375" style="1" customWidth="1"/>
    <col min="7427" max="7427" width="88.28515625" style="1" customWidth="1"/>
    <col min="7428" max="7428" width="6.7109375" style="1" customWidth="1"/>
    <col min="7429" max="7429" width="7.28515625" style="1" customWidth="1"/>
    <col min="7430" max="7680" width="11.42578125" style="1"/>
    <col min="7681" max="7682" width="5.7109375" style="1" customWidth="1"/>
    <col min="7683" max="7683" width="88.28515625" style="1" customWidth="1"/>
    <col min="7684" max="7684" width="6.7109375" style="1" customWidth="1"/>
    <col min="7685" max="7685" width="7.28515625" style="1" customWidth="1"/>
    <col min="7686" max="7936" width="11.42578125" style="1"/>
    <col min="7937" max="7938" width="5.7109375" style="1" customWidth="1"/>
    <col min="7939" max="7939" width="88.28515625" style="1" customWidth="1"/>
    <col min="7940" max="7940" width="6.7109375" style="1" customWidth="1"/>
    <col min="7941" max="7941" width="7.28515625" style="1" customWidth="1"/>
    <col min="7942" max="8192" width="11.42578125" style="1"/>
    <col min="8193" max="8194" width="5.7109375" style="1" customWidth="1"/>
    <col min="8195" max="8195" width="88.28515625" style="1" customWidth="1"/>
    <col min="8196" max="8196" width="6.7109375" style="1" customWidth="1"/>
    <col min="8197" max="8197" width="7.28515625" style="1" customWidth="1"/>
    <col min="8198" max="8448" width="11.42578125" style="1"/>
    <col min="8449" max="8450" width="5.7109375" style="1" customWidth="1"/>
    <col min="8451" max="8451" width="88.28515625" style="1" customWidth="1"/>
    <col min="8452" max="8452" width="6.7109375" style="1" customWidth="1"/>
    <col min="8453" max="8453" width="7.28515625" style="1" customWidth="1"/>
    <col min="8454" max="8704" width="11.42578125" style="1"/>
    <col min="8705" max="8706" width="5.7109375" style="1" customWidth="1"/>
    <col min="8707" max="8707" width="88.28515625" style="1" customWidth="1"/>
    <col min="8708" max="8708" width="6.7109375" style="1" customWidth="1"/>
    <col min="8709" max="8709" width="7.28515625" style="1" customWidth="1"/>
    <col min="8710" max="8960" width="11.42578125" style="1"/>
    <col min="8961" max="8962" width="5.7109375" style="1" customWidth="1"/>
    <col min="8963" max="8963" width="88.28515625" style="1" customWidth="1"/>
    <col min="8964" max="8964" width="6.7109375" style="1" customWidth="1"/>
    <col min="8965" max="8965" width="7.28515625" style="1" customWidth="1"/>
    <col min="8966" max="9216" width="11.42578125" style="1"/>
    <col min="9217" max="9218" width="5.7109375" style="1" customWidth="1"/>
    <col min="9219" max="9219" width="88.28515625" style="1" customWidth="1"/>
    <col min="9220" max="9220" width="6.7109375" style="1" customWidth="1"/>
    <col min="9221" max="9221" width="7.28515625" style="1" customWidth="1"/>
    <col min="9222" max="9472" width="11.42578125" style="1"/>
    <col min="9473" max="9474" width="5.7109375" style="1" customWidth="1"/>
    <col min="9475" max="9475" width="88.28515625" style="1" customWidth="1"/>
    <col min="9476" max="9476" width="6.7109375" style="1" customWidth="1"/>
    <col min="9477" max="9477" width="7.28515625" style="1" customWidth="1"/>
    <col min="9478" max="9728" width="11.42578125" style="1"/>
    <col min="9729" max="9730" width="5.7109375" style="1" customWidth="1"/>
    <col min="9731" max="9731" width="88.28515625" style="1" customWidth="1"/>
    <col min="9732" max="9732" width="6.7109375" style="1" customWidth="1"/>
    <col min="9733" max="9733" width="7.28515625" style="1" customWidth="1"/>
    <col min="9734" max="9984" width="11.42578125" style="1"/>
    <col min="9985" max="9986" width="5.7109375" style="1" customWidth="1"/>
    <col min="9987" max="9987" width="88.28515625" style="1" customWidth="1"/>
    <col min="9988" max="9988" width="6.7109375" style="1" customWidth="1"/>
    <col min="9989" max="9989" width="7.28515625" style="1" customWidth="1"/>
    <col min="9990" max="10240" width="11.42578125" style="1"/>
    <col min="10241" max="10242" width="5.7109375" style="1" customWidth="1"/>
    <col min="10243" max="10243" width="88.28515625" style="1" customWidth="1"/>
    <col min="10244" max="10244" width="6.7109375" style="1" customWidth="1"/>
    <col min="10245" max="10245" width="7.28515625" style="1" customWidth="1"/>
    <col min="10246" max="10496" width="11.42578125" style="1"/>
    <col min="10497" max="10498" width="5.7109375" style="1" customWidth="1"/>
    <col min="10499" max="10499" width="88.28515625" style="1" customWidth="1"/>
    <col min="10500" max="10500" width="6.7109375" style="1" customWidth="1"/>
    <col min="10501" max="10501" width="7.28515625" style="1" customWidth="1"/>
    <col min="10502" max="10752" width="11.42578125" style="1"/>
    <col min="10753" max="10754" width="5.7109375" style="1" customWidth="1"/>
    <col min="10755" max="10755" width="88.28515625" style="1" customWidth="1"/>
    <col min="10756" max="10756" width="6.7109375" style="1" customWidth="1"/>
    <col min="10757" max="10757" width="7.28515625" style="1" customWidth="1"/>
    <col min="10758" max="11008" width="11.42578125" style="1"/>
    <col min="11009" max="11010" width="5.7109375" style="1" customWidth="1"/>
    <col min="11011" max="11011" width="88.28515625" style="1" customWidth="1"/>
    <col min="11012" max="11012" width="6.7109375" style="1" customWidth="1"/>
    <col min="11013" max="11013" width="7.28515625" style="1" customWidth="1"/>
    <col min="11014" max="11264" width="11.42578125" style="1"/>
    <col min="11265" max="11266" width="5.7109375" style="1" customWidth="1"/>
    <col min="11267" max="11267" width="88.28515625" style="1" customWidth="1"/>
    <col min="11268" max="11268" width="6.7109375" style="1" customWidth="1"/>
    <col min="11269" max="11269" width="7.28515625" style="1" customWidth="1"/>
    <col min="11270" max="11520" width="11.42578125" style="1"/>
    <col min="11521" max="11522" width="5.7109375" style="1" customWidth="1"/>
    <col min="11523" max="11523" width="88.28515625" style="1" customWidth="1"/>
    <col min="11524" max="11524" width="6.7109375" style="1" customWidth="1"/>
    <col min="11525" max="11525" width="7.28515625" style="1" customWidth="1"/>
    <col min="11526" max="11776" width="11.42578125" style="1"/>
    <col min="11777" max="11778" width="5.7109375" style="1" customWidth="1"/>
    <col min="11779" max="11779" width="88.28515625" style="1" customWidth="1"/>
    <col min="11780" max="11780" width="6.7109375" style="1" customWidth="1"/>
    <col min="11781" max="11781" width="7.28515625" style="1" customWidth="1"/>
    <col min="11782" max="12032" width="11.42578125" style="1"/>
    <col min="12033" max="12034" width="5.7109375" style="1" customWidth="1"/>
    <col min="12035" max="12035" width="88.28515625" style="1" customWidth="1"/>
    <col min="12036" max="12036" width="6.7109375" style="1" customWidth="1"/>
    <col min="12037" max="12037" width="7.28515625" style="1" customWidth="1"/>
    <col min="12038" max="12288" width="11.42578125" style="1"/>
    <col min="12289" max="12290" width="5.7109375" style="1" customWidth="1"/>
    <col min="12291" max="12291" width="88.28515625" style="1" customWidth="1"/>
    <col min="12292" max="12292" width="6.7109375" style="1" customWidth="1"/>
    <col min="12293" max="12293" width="7.28515625" style="1" customWidth="1"/>
    <col min="12294" max="12544" width="11.42578125" style="1"/>
    <col min="12545" max="12546" width="5.7109375" style="1" customWidth="1"/>
    <col min="12547" max="12547" width="88.28515625" style="1" customWidth="1"/>
    <col min="12548" max="12548" width="6.7109375" style="1" customWidth="1"/>
    <col min="12549" max="12549" width="7.28515625" style="1" customWidth="1"/>
    <col min="12550" max="12800" width="11.42578125" style="1"/>
    <col min="12801" max="12802" width="5.7109375" style="1" customWidth="1"/>
    <col min="12803" max="12803" width="88.28515625" style="1" customWidth="1"/>
    <col min="12804" max="12804" width="6.7109375" style="1" customWidth="1"/>
    <col min="12805" max="12805" width="7.28515625" style="1" customWidth="1"/>
    <col min="12806" max="13056" width="11.42578125" style="1"/>
    <col min="13057" max="13058" width="5.7109375" style="1" customWidth="1"/>
    <col min="13059" max="13059" width="88.28515625" style="1" customWidth="1"/>
    <col min="13060" max="13060" width="6.7109375" style="1" customWidth="1"/>
    <col min="13061" max="13061" width="7.28515625" style="1" customWidth="1"/>
    <col min="13062" max="13312" width="11.42578125" style="1"/>
    <col min="13313" max="13314" width="5.7109375" style="1" customWidth="1"/>
    <col min="13315" max="13315" width="88.28515625" style="1" customWidth="1"/>
    <col min="13316" max="13316" width="6.7109375" style="1" customWidth="1"/>
    <col min="13317" max="13317" width="7.28515625" style="1" customWidth="1"/>
    <col min="13318" max="13568" width="11.42578125" style="1"/>
    <col min="13569" max="13570" width="5.7109375" style="1" customWidth="1"/>
    <col min="13571" max="13571" width="88.28515625" style="1" customWidth="1"/>
    <col min="13572" max="13572" width="6.7109375" style="1" customWidth="1"/>
    <col min="13573" max="13573" width="7.28515625" style="1" customWidth="1"/>
    <col min="13574" max="13824" width="11.42578125" style="1"/>
    <col min="13825" max="13826" width="5.7109375" style="1" customWidth="1"/>
    <col min="13827" max="13827" width="88.28515625" style="1" customWidth="1"/>
    <col min="13828" max="13828" width="6.7109375" style="1" customWidth="1"/>
    <col min="13829" max="13829" width="7.28515625" style="1" customWidth="1"/>
    <col min="13830" max="14080" width="11.42578125" style="1"/>
    <col min="14081" max="14082" width="5.7109375" style="1" customWidth="1"/>
    <col min="14083" max="14083" width="88.28515625" style="1" customWidth="1"/>
    <col min="14084" max="14084" width="6.7109375" style="1" customWidth="1"/>
    <col min="14085" max="14085" width="7.28515625" style="1" customWidth="1"/>
    <col min="14086" max="14336" width="11.42578125" style="1"/>
    <col min="14337" max="14338" width="5.7109375" style="1" customWidth="1"/>
    <col min="14339" max="14339" width="88.28515625" style="1" customWidth="1"/>
    <col min="14340" max="14340" width="6.7109375" style="1" customWidth="1"/>
    <col min="14341" max="14341" width="7.28515625" style="1" customWidth="1"/>
    <col min="14342" max="14592" width="11.42578125" style="1"/>
    <col min="14593" max="14594" width="5.7109375" style="1" customWidth="1"/>
    <col min="14595" max="14595" width="88.28515625" style="1" customWidth="1"/>
    <col min="14596" max="14596" width="6.7109375" style="1" customWidth="1"/>
    <col min="14597" max="14597" width="7.28515625" style="1" customWidth="1"/>
    <col min="14598" max="14848" width="11.42578125" style="1"/>
    <col min="14849" max="14850" width="5.7109375" style="1" customWidth="1"/>
    <col min="14851" max="14851" width="88.28515625" style="1" customWidth="1"/>
    <col min="14852" max="14852" width="6.7109375" style="1" customWidth="1"/>
    <col min="14853" max="14853" width="7.28515625" style="1" customWidth="1"/>
    <col min="14854" max="15104" width="11.42578125" style="1"/>
    <col min="15105" max="15106" width="5.7109375" style="1" customWidth="1"/>
    <col min="15107" max="15107" width="88.28515625" style="1" customWidth="1"/>
    <col min="15108" max="15108" width="6.7109375" style="1" customWidth="1"/>
    <col min="15109" max="15109" width="7.28515625" style="1" customWidth="1"/>
    <col min="15110" max="15360" width="11.42578125" style="1"/>
    <col min="15361" max="15362" width="5.7109375" style="1" customWidth="1"/>
    <col min="15363" max="15363" width="88.28515625" style="1" customWidth="1"/>
    <col min="15364" max="15364" width="6.7109375" style="1" customWidth="1"/>
    <col min="15365" max="15365" width="7.28515625" style="1" customWidth="1"/>
    <col min="15366" max="15616" width="11.42578125" style="1"/>
    <col min="15617" max="15618" width="5.7109375" style="1" customWidth="1"/>
    <col min="15619" max="15619" width="88.28515625" style="1" customWidth="1"/>
    <col min="15620" max="15620" width="6.7109375" style="1" customWidth="1"/>
    <col min="15621" max="15621" width="7.28515625" style="1" customWidth="1"/>
    <col min="15622" max="15872" width="11.42578125" style="1"/>
    <col min="15873" max="15874" width="5.7109375" style="1" customWidth="1"/>
    <col min="15875" max="15875" width="88.28515625" style="1" customWidth="1"/>
    <col min="15876" max="15876" width="6.7109375" style="1" customWidth="1"/>
    <col min="15877" max="15877" width="7.28515625" style="1" customWidth="1"/>
    <col min="15878" max="16128" width="11.42578125" style="1"/>
    <col min="16129" max="16130" width="5.7109375" style="1" customWidth="1"/>
    <col min="16131" max="16131" width="88.28515625" style="1" customWidth="1"/>
    <col min="16132" max="16132" width="6.7109375" style="1" customWidth="1"/>
    <col min="16133" max="16133" width="7.28515625" style="1" customWidth="1"/>
    <col min="16134" max="16384" width="11.42578125" style="1"/>
  </cols>
  <sheetData>
    <row r="1" spans="1:16" ht="115.5" customHeight="1" thickBot="1" x14ac:dyDescent="0.25">
      <c r="A1" s="589" t="str">
        <f>'C 2.3'!A1</f>
        <v>PROYECTO: 
CONSTRUCCIÓN DE LA ESTACIÓN TRANSFORMADORA MENDOZA NORTE 220/132 kV Y
OBRAS COMPLEMENTARIAS
ALTERNATIVA  2
OBLIGATORIA</v>
      </c>
      <c r="B1" s="590"/>
      <c r="C1" s="590"/>
      <c r="D1" s="590"/>
      <c r="E1" s="590"/>
      <c r="F1" s="590"/>
      <c r="G1" s="590"/>
      <c r="H1" s="590"/>
      <c r="I1" s="591"/>
    </row>
    <row r="2" spans="1:16" ht="9.9499999999999993" customHeight="1" thickBot="1" x14ac:dyDescent="0.25">
      <c r="A2" s="9"/>
      <c r="B2" s="9"/>
      <c r="C2" s="8"/>
      <c r="D2" s="9"/>
      <c r="E2" s="9"/>
      <c r="F2" s="8"/>
      <c r="G2" s="8"/>
      <c r="H2" s="8"/>
      <c r="I2" s="8"/>
    </row>
    <row r="3" spans="1:16" ht="21.75" thickBot="1" x14ac:dyDescent="0.25">
      <c r="A3" s="731" t="s">
        <v>481</v>
      </c>
      <c r="B3" s="732"/>
      <c r="C3" s="732"/>
      <c r="D3" s="732"/>
      <c r="E3" s="732"/>
      <c r="F3" s="732"/>
      <c r="G3" s="732"/>
      <c r="H3" s="732"/>
      <c r="I3" s="733"/>
    </row>
    <row r="4" spans="1:16" ht="9.9499999999999993" customHeight="1" thickBot="1" x14ac:dyDescent="0.25"/>
    <row r="5" spans="1:16" ht="15.75" x14ac:dyDescent="0.2">
      <c r="A5" s="793" t="s">
        <v>28</v>
      </c>
      <c r="B5" s="796" t="s">
        <v>29</v>
      </c>
      <c r="C5" s="450"/>
      <c r="D5" s="799" t="s">
        <v>275</v>
      </c>
      <c r="E5" s="799" t="s">
        <v>276</v>
      </c>
      <c r="F5" s="802" t="s">
        <v>32</v>
      </c>
      <c r="G5" s="803"/>
      <c r="H5" s="802" t="s">
        <v>33</v>
      </c>
      <c r="I5" s="805"/>
    </row>
    <row r="6" spans="1:16" ht="15.75" x14ac:dyDescent="0.2">
      <c r="A6" s="794"/>
      <c r="B6" s="797"/>
      <c r="C6" s="451" t="s">
        <v>34</v>
      </c>
      <c r="D6" s="800"/>
      <c r="E6" s="800"/>
      <c r="F6" s="804"/>
      <c r="G6" s="804"/>
      <c r="H6" s="804"/>
      <c r="I6" s="806"/>
    </row>
    <row r="7" spans="1:16" ht="16.5" thickBot="1" x14ac:dyDescent="0.25">
      <c r="A7" s="795"/>
      <c r="B7" s="798"/>
      <c r="C7" s="452"/>
      <c r="D7" s="801"/>
      <c r="E7" s="801"/>
      <c r="F7" s="453" t="s">
        <v>21</v>
      </c>
      <c r="G7" s="453" t="s">
        <v>22</v>
      </c>
      <c r="H7" s="453" t="s">
        <v>21</v>
      </c>
      <c r="I7" s="454" t="s">
        <v>22</v>
      </c>
    </row>
    <row r="8" spans="1:16" x14ac:dyDescent="0.2">
      <c r="A8" s="455">
        <v>1</v>
      </c>
      <c r="B8" s="456"/>
      <c r="C8" s="457" t="s">
        <v>619</v>
      </c>
      <c r="D8" s="458"/>
      <c r="E8" s="487"/>
      <c r="F8" s="488"/>
      <c r="G8" s="270"/>
      <c r="H8" s="459">
        <f>SUM(H9:H10)</f>
        <v>0</v>
      </c>
      <c r="I8" s="460">
        <f>SUM(I9:I11)</f>
        <v>0</v>
      </c>
    </row>
    <row r="9" spans="1:16" x14ac:dyDescent="0.2">
      <c r="A9" s="461"/>
      <c r="B9" s="462" t="s">
        <v>35</v>
      </c>
      <c r="C9" s="463" t="s">
        <v>580</v>
      </c>
      <c r="D9" s="464" t="s">
        <v>40</v>
      </c>
      <c r="E9" s="268">
        <v>1</v>
      </c>
      <c r="F9" s="488"/>
      <c r="G9" s="270"/>
      <c r="H9" s="465">
        <f t="shared" ref="H9:H10" si="0">+E9*F9</f>
        <v>0</v>
      </c>
      <c r="I9" s="466">
        <f>+E9*G9</f>
        <v>0</v>
      </c>
      <c r="J9" s="467"/>
      <c r="K9" s="467"/>
    </row>
    <row r="10" spans="1:16" x14ac:dyDescent="0.2">
      <c r="A10" s="461"/>
      <c r="B10" s="462" t="s">
        <v>139</v>
      </c>
      <c r="C10" s="463" t="s">
        <v>584</v>
      </c>
      <c r="D10" s="464" t="s">
        <v>40</v>
      </c>
      <c r="E10" s="268">
        <v>1</v>
      </c>
      <c r="F10" s="488"/>
      <c r="G10" s="270"/>
      <c r="H10" s="465">
        <f t="shared" si="0"/>
        <v>0</v>
      </c>
      <c r="I10" s="466">
        <f>+E10*G10</f>
        <v>0</v>
      </c>
      <c r="J10" s="467"/>
      <c r="K10" s="467"/>
    </row>
    <row r="11" spans="1:16" ht="3" customHeight="1" x14ac:dyDescent="0.2">
      <c r="A11" s="461"/>
      <c r="B11" s="468"/>
      <c r="C11" s="463"/>
      <c r="D11" s="464"/>
      <c r="E11" s="268"/>
      <c r="F11" s="488"/>
      <c r="G11" s="270"/>
      <c r="H11" s="465"/>
      <c r="I11" s="466"/>
      <c r="K11" s="469"/>
      <c r="L11" s="337"/>
      <c r="M11" s="13"/>
      <c r="N11" s="338"/>
      <c r="O11" s="339"/>
      <c r="P11" s="340"/>
    </row>
    <row r="12" spans="1:16" x14ac:dyDescent="0.2">
      <c r="A12" s="470">
        <v>2</v>
      </c>
      <c r="B12" s="468"/>
      <c r="C12" s="471" t="s">
        <v>620</v>
      </c>
      <c r="D12" s="472"/>
      <c r="E12" s="489"/>
      <c r="F12" s="488"/>
      <c r="G12" s="270"/>
      <c r="H12" s="459">
        <f>SUM(H13:H15)</f>
        <v>0</v>
      </c>
      <c r="I12" s="473">
        <f>SUM(I13:I15)</f>
        <v>0</v>
      </c>
      <c r="K12" s="469"/>
      <c r="L12" s="337"/>
      <c r="M12" s="13"/>
      <c r="N12" s="338"/>
      <c r="O12" s="339"/>
      <c r="P12" s="340"/>
    </row>
    <row r="13" spans="1:16" x14ac:dyDescent="0.2">
      <c r="A13" s="461"/>
      <c r="B13" s="462" t="s">
        <v>38</v>
      </c>
      <c r="C13" s="463" t="s">
        <v>621</v>
      </c>
      <c r="D13" s="464" t="s">
        <v>762</v>
      </c>
      <c r="E13" s="269">
        <v>2500</v>
      </c>
      <c r="F13" s="488"/>
      <c r="G13" s="270"/>
      <c r="H13" s="465">
        <f>+E13*F13</f>
        <v>0</v>
      </c>
      <c r="I13" s="466">
        <f>+E13*G13</f>
        <v>0</v>
      </c>
      <c r="J13" s="467"/>
      <c r="K13" s="467"/>
      <c r="L13" s="337"/>
      <c r="M13" s="13"/>
      <c r="N13" s="338"/>
      <c r="O13" s="339"/>
      <c r="P13" s="340"/>
    </row>
    <row r="14" spans="1:16" x14ac:dyDescent="0.2">
      <c r="A14" s="461"/>
      <c r="B14" s="462" t="s">
        <v>41</v>
      </c>
      <c r="C14" s="463" t="s">
        <v>588</v>
      </c>
      <c r="D14" s="464" t="s">
        <v>762</v>
      </c>
      <c r="E14" s="269">
        <v>1000</v>
      </c>
      <c r="F14" s="488"/>
      <c r="G14" s="270"/>
      <c r="H14" s="465">
        <f>+E14*F14</f>
        <v>0</v>
      </c>
      <c r="I14" s="466">
        <f>+E14*G14</f>
        <v>0</v>
      </c>
      <c r="J14" s="467"/>
      <c r="K14" s="467"/>
      <c r="L14" s="337"/>
      <c r="M14" s="13"/>
      <c r="N14" s="338"/>
      <c r="O14" s="339"/>
      <c r="P14" s="340"/>
    </row>
    <row r="15" spans="1:16" ht="6.75" customHeight="1" x14ac:dyDescent="0.2">
      <c r="A15" s="461"/>
      <c r="B15" s="468"/>
      <c r="C15" s="474"/>
      <c r="D15" s="464"/>
      <c r="E15" s="490"/>
      <c r="F15" s="488"/>
      <c r="G15" s="270"/>
      <c r="H15" s="476"/>
      <c r="I15" s="477"/>
      <c r="K15" s="469"/>
      <c r="L15" s="337"/>
      <c r="M15" s="13"/>
      <c r="N15" s="338"/>
      <c r="O15" s="339"/>
      <c r="P15" s="340"/>
    </row>
    <row r="16" spans="1:16" x14ac:dyDescent="0.2">
      <c r="A16" s="470">
        <v>3</v>
      </c>
      <c r="B16" s="30"/>
      <c r="C16" s="38" t="s">
        <v>622</v>
      </c>
      <c r="D16" s="464" t="s">
        <v>40</v>
      </c>
      <c r="E16" s="269">
        <v>286.92</v>
      </c>
      <c r="F16" s="488"/>
      <c r="G16" s="270"/>
      <c r="H16" s="478">
        <f>+E16*F16</f>
        <v>0</v>
      </c>
      <c r="I16" s="479">
        <f>+E16*G16</f>
        <v>0</v>
      </c>
      <c r="J16" s="467"/>
      <c r="K16" s="467"/>
      <c r="L16" s="337"/>
      <c r="M16" s="13"/>
      <c r="N16" s="338"/>
      <c r="O16" s="339"/>
      <c r="P16" s="340"/>
    </row>
    <row r="17" spans="1:16" ht="6" customHeight="1" x14ac:dyDescent="0.2">
      <c r="A17" s="461"/>
      <c r="B17" s="468"/>
      <c r="C17" s="474"/>
      <c r="D17" s="464"/>
      <c r="E17" s="490"/>
      <c r="F17" s="488"/>
      <c r="G17" s="270"/>
      <c r="H17" s="476"/>
      <c r="I17" s="477"/>
      <c r="K17" s="469"/>
      <c r="L17" s="337"/>
      <c r="M17" s="13"/>
      <c r="N17" s="338"/>
      <c r="O17" s="339"/>
      <c r="P17" s="340"/>
    </row>
    <row r="18" spans="1:16" ht="15" x14ac:dyDescent="0.2">
      <c r="A18" s="470">
        <v>4</v>
      </c>
      <c r="B18" s="30"/>
      <c r="C18" s="38" t="s">
        <v>623</v>
      </c>
      <c r="D18" s="384" t="s">
        <v>36</v>
      </c>
      <c r="E18" s="219">
        <v>1</v>
      </c>
      <c r="F18" s="488"/>
      <c r="G18" s="270"/>
      <c r="H18" s="478">
        <f>+E18*F18</f>
        <v>0</v>
      </c>
      <c r="I18" s="473">
        <f>+G18</f>
        <v>0</v>
      </c>
      <c r="J18" s="467"/>
      <c r="K18" s="467"/>
      <c r="L18" s="337"/>
      <c r="M18" s="13"/>
      <c r="N18" s="338"/>
      <c r="O18" s="339"/>
      <c r="P18" s="340"/>
    </row>
    <row r="19" spans="1:16" ht="5.25" customHeight="1" x14ac:dyDescent="0.2">
      <c r="A19" s="461"/>
      <c r="B19" s="468"/>
      <c r="C19" s="474"/>
      <c r="D19" s="464"/>
      <c r="E19" s="490"/>
      <c r="F19" s="488"/>
      <c r="G19" s="270"/>
      <c r="H19" s="481"/>
      <c r="I19" s="477"/>
      <c r="K19" s="469"/>
      <c r="L19" s="337"/>
      <c r="M19" s="13"/>
      <c r="N19" s="338"/>
      <c r="O19" s="339"/>
      <c r="P19" s="340"/>
    </row>
    <row r="20" spans="1:16" ht="15" x14ac:dyDescent="0.2">
      <c r="A20" s="31">
        <v>5</v>
      </c>
      <c r="B20" s="30"/>
      <c r="C20" s="38" t="s">
        <v>594</v>
      </c>
      <c r="D20" s="384" t="s">
        <v>36</v>
      </c>
      <c r="E20" s="219">
        <v>1</v>
      </c>
      <c r="F20" s="488"/>
      <c r="G20" s="270"/>
      <c r="H20" s="478">
        <f>+E20*F20</f>
        <v>0</v>
      </c>
      <c r="I20" s="473">
        <f>+G20</f>
        <v>0</v>
      </c>
      <c r="J20" s="467"/>
      <c r="K20" s="467"/>
      <c r="L20" s="337"/>
      <c r="M20" s="13"/>
      <c r="N20" s="338"/>
      <c r="O20" s="339"/>
      <c r="P20" s="340"/>
    </row>
    <row r="21" spans="1:16" ht="5.25" customHeight="1" x14ac:dyDescent="0.2">
      <c r="A21" s="31"/>
      <c r="B21" s="30"/>
      <c r="C21" s="38"/>
      <c r="D21" s="384"/>
      <c r="E21" s="219"/>
      <c r="F21" s="488"/>
      <c r="G21" s="270"/>
      <c r="H21" s="478"/>
      <c r="I21" s="473"/>
      <c r="J21" s="467"/>
      <c r="K21" s="467"/>
      <c r="L21" s="337"/>
      <c r="M21" s="13"/>
      <c r="N21" s="338"/>
      <c r="O21" s="339"/>
      <c r="P21" s="340"/>
    </row>
    <row r="22" spans="1:16" ht="15" x14ac:dyDescent="0.2">
      <c r="A22" s="230"/>
      <c r="B22" s="231"/>
      <c r="C22" s="491"/>
      <c r="D22" s="260"/>
      <c r="E22" s="275"/>
      <c r="F22" s="488"/>
      <c r="G22" s="270"/>
      <c r="H22" s="465">
        <f t="shared" ref="H22:H32" si="1">+E22*F22</f>
        <v>0</v>
      </c>
      <c r="I22" s="466">
        <f t="shared" ref="I22:I32" si="2">+E22*G22</f>
        <v>0</v>
      </c>
      <c r="J22" s="467"/>
      <c r="K22" s="467"/>
      <c r="L22" s="337"/>
      <c r="M22" s="13"/>
      <c r="N22" s="338"/>
      <c r="O22" s="339"/>
      <c r="P22" s="340"/>
    </row>
    <row r="23" spans="1:16" ht="15" x14ac:dyDescent="0.2">
      <c r="A23" s="230"/>
      <c r="B23" s="231"/>
      <c r="C23" s="491"/>
      <c r="D23" s="260"/>
      <c r="E23" s="275"/>
      <c r="F23" s="488"/>
      <c r="G23" s="270"/>
      <c r="H23" s="465">
        <f t="shared" si="1"/>
        <v>0</v>
      </c>
      <c r="I23" s="466">
        <f t="shared" si="2"/>
        <v>0</v>
      </c>
      <c r="J23" s="467"/>
      <c r="K23" s="467"/>
      <c r="L23" s="337"/>
      <c r="M23" s="13"/>
      <c r="N23" s="338"/>
      <c r="O23" s="339"/>
      <c r="P23" s="340"/>
    </row>
    <row r="24" spans="1:16" ht="15" x14ac:dyDescent="0.2">
      <c r="A24" s="230"/>
      <c r="B24" s="231"/>
      <c r="C24" s="491"/>
      <c r="D24" s="260"/>
      <c r="E24" s="275"/>
      <c r="F24" s="488"/>
      <c r="G24" s="270"/>
      <c r="H24" s="465">
        <f t="shared" si="1"/>
        <v>0</v>
      </c>
      <c r="I24" s="466">
        <f t="shared" si="2"/>
        <v>0</v>
      </c>
      <c r="J24" s="467"/>
      <c r="K24" s="467"/>
      <c r="L24" s="337"/>
      <c r="M24" s="13"/>
      <c r="N24" s="338"/>
      <c r="O24" s="339"/>
      <c r="P24" s="340"/>
    </row>
    <row r="25" spans="1:16" ht="15" x14ac:dyDescent="0.2">
      <c r="A25" s="230"/>
      <c r="B25" s="231"/>
      <c r="C25" s="491"/>
      <c r="D25" s="260"/>
      <c r="E25" s="275"/>
      <c r="F25" s="488"/>
      <c r="G25" s="270"/>
      <c r="H25" s="465">
        <f t="shared" si="1"/>
        <v>0</v>
      </c>
      <c r="I25" s="466">
        <f t="shared" si="2"/>
        <v>0</v>
      </c>
      <c r="J25" s="467"/>
      <c r="K25" s="467"/>
      <c r="L25" s="337"/>
      <c r="M25" s="13"/>
      <c r="N25" s="338"/>
      <c r="O25" s="339"/>
      <c r="P25" s="340"/>
    </row>
    <row r="26" spans="1:16" ht="15" x14ac:dyDescent="0.2">
      <c r="A26" s="230"/>
      <c r="B26" s="231"/>
      <c r="C26" s="491"/>
      <c r="D26" s="260"/>
      <c r="E26" s="275"/>
      <c r="F26" s="488"/>
      <c r="G26" s="270"/>
      <c r="H26" s="465">
        <f t="shared" si="1"/>
        <v>0</v>
      </c>
      <c r="I26" s="466">
        <f t="shared" si="2"/>
        <v>0</v>
      </c>
      <c r="J26" s="467"/>
      <c r="K26" s="467"/>
      <c r="L26" s="337"/>
      <c r="M26" s="13"/>
      <c r="N26" s="338"/>
      <c r="O26" s="339"/>
      <c r="P26" s="340"/>
    </row>
    <row r="27" spans="1:16" ht="15" x14ac:dyDescent="0.2">
      <c r="A27" s="230"/>
      <c r="B27" s="231"/>
      <c r="C27" s="491"/>
      <c r="D27" s="260"/>
      <c r="E27" s="275"/>
      <c r="F27" s="488"/>
      <c r="G27" s="270"/>
      <c r="H27" s="465">
        <f t="shared" si="1"/>
        <v>0</v>
      </c>
      <c r="I27" s="466">
        <f t="shared" si="2"/>
        <v>0</v>
      </c>
      <c r="J27" s="467"/>
      <c r="K27" s="467"/>
      <c r="L27" s="337"/>
      <c r="M27" s="13"/>
      <c r="N27" s="338"/>
      <c r="O27" s="339"/>
      <c r="P27" s="340"/>
    </row>
    <row r="28" spans="1:16" ht="15" x14ac:dyDescent="0.2">
      <c r="A28" s="230"/>
      <c r="B28" s="231"/>
      <c r="C28" s="491"/>
      <c r="D28" s="260"/>
      <c r="E28" s="275"/>
      <c r="F28" s="488"/>
      <c r="G28" s="270"/>
      <c r="H28" s="465">
        <f t="shared" si="1"/>
        <v>0</v>
      </c>
      <c r="I28" s="466">
        <f t="shared" si="2"/>
        <v>0</v>
      </c>
      <c r="J28" s="467"/>
      <c r="K28" s="467"/>
      <c r="L28" s="337"/>
      <c r="M28" s="13"/>
      <c r="N28" s="338"/>
      <c r="O28" s="339"/>
      <c r="P28" s="340"/>
    </row>
    <row r="29" spans="1:16" ht="15" x14ac:dyDescent="0.2">
      <c r="A29" s="230"/>
      <c r="B29" s="231"/>
      <c r="C29" s="491"/>
      <c r="D29" s="260"/>
      <c r="E29" s="275"/>
      <c r="F29" s="488"/>
      <c r="G29" s="270"/>
      <c r="H29" s="465">
        <f t="shared" si="1"/>
        <v>0</v>
      </c>
      <c r="I29" s="466">
        <f t="shared" si="2"/>
        <v>0</v>
      </c>
      <c r="J29" s="467"/>
      <c r="K29" s="467"/>
      <c r="L29" s="337"/>
      <c r="M29" s="13"/>
      <c r="N29" s="338"/>
      <c r="O29" s="339"/>
      <c r="P29" s="340"/>
    </row>
    <row r="30" spans="1:16" ht="15" x14ac:dyDescent="0.2">
      <c r="A30" s="230"/>
      <c r="B30" s="231"/>
      <c r="C30" s="491"/>
      <c r="D30" s="260"/>
      <c r="E30" s="275"/>
      <c r="F30" s="488"/>
      <c r="G30" s="270"/>
      <c r="H30" s="465">
        <f t="shared" si="1"/>
        <v>0</v>
      </c>
      <c r="I30" s="466">
        <f t="shared" si="2"/>
        <v>0</v>
      </c>
      <c r="J30" s="467"/>
      <c r="K30" s="467"/>
      <c r="L30" s="337"/>
      <c r="M30" s="13"/>
      <c r="N30" s="338"/>
      <c r="O30" s="339"/>
      <c r="P30" s="340"/>
    </row>
    <row r="31" spans="1:16" ht="15" x14ac:dyDescent="0.2">
      <c r="A31" s="230"/>
      <c r="B31" s="231"/>
      <c r="C31" s="491"/>
      <c r="D31" s="260"/>
      <c r="E31" s="275"/>
      <c r="F31" s="488"/>
      <c r="G31" s="270"/>
      <c r="H31" s="465">
        <f t="shared" si="1"/>
        <v>0</v>
      </c>
      <c r="I31" s="466">
        <f t="shared" si="2"/>
        <v>0</v>
      </c>
      <c r="J31" s="467"/>
      <c r="K31" s="467"/>
      <c r="L31" s="337"/>
      <c r="M31" s="13"/>
      <c r="N31" s="338"/>
      <c r="O31" s="339"/>
      <c r="P31" s="340"/>
    </row>
    <row r="32" spans="1:16" x14ac:dyDescent="0.2">
      <c r="A32" s="492"/>
      <c r="B32" s="493"/>
      <c r="C32" s="494"/>
      <c r="D32" s="268"/>
      <c r="E32" s="275"/>
      <c r="F32" s="488"/>
      <c r="G32" s="270"/>
      <c r="H32" s="465">
        <f t="shared" si="1"/>
        <v>0</v>
      </c>
      <c r="I32" s="466">
        <f t="shared" si="2"/>
        <v>0</v>
      </c>
      <c r="K32" s="469"/>
      <c r="L32" s="337"/>
      <c r="M32" s="13"/>
      <c r="N32" s="338"/>
      <c r="O32" s="339"/>
      <c r="P32" s="340"/>
    </row>
    <row r="33" spans="1:11" ht="6.75" customHeight="1" thickBot="1" x14ac:dyDescent="0.25">
      <c r="A33" s="461"/>
      <c r="B33" s="468"/>
      <c r="C33" s="474"/>
      <c r="D33" s="464"/>
      <c r="E33" s="475"/>
      <c r="F33" s="482"/>
      <c r="G33" s="483"/>
      <c r="H33" s="476"/>
      <c r="I33" s="477"/>
    </row>
    <row r="34" spans="1:11" s="2" customFormat="1" ht="20.100000000000001" customHeight="1" thickBot="1" x14ac:dyDescent="0.25">
      <c r="A34" s="744" t="s">
        <v>503</v>
      </c>
      <c r="B34" s="745"/>
      <c r="C34" s="745"/>
      <c r="D34" s="745"/>
      <c r="E34" s="745"/>
      <c r="F34" s="744" t="s">
        <v>756</v>
      </c>
      <c r="G34" s="746"/>
      <c r="H34" s="484">
        <f>+H8+H12+H16+H18+H20+SUM(H22:H32)</f>
        <v>0</v>
      </c>
      <c r="I34" s="485">
        <f>+I8+I12+I16+I18+I20+SUM(I22:I32)</f>
        <v>0</v>
      </c>
      <c r="J34" s="486"/>
      <c r="K34" s="486"/>
    </row>
    <row r="35" spans="1:11" x14ac:dyDescent="0.2">
      <c r="A35" s="610" t="s">
        <v>757</v>
      </c>
      <c r="B35" s="610"/>
      <c r="C35" s="610"/>
      <c r="D35" s="610"/>
      <c r="E35" s="610"/>
      <c r="F35" s="610"/>
      <c r="G35" s="610"/>
      <c r="H35" s="610"/>
      <c r="I35" s="610"/>
    </row>
    <row r="36" spans="1:11" x14ac:dyDescent="0.2">
      <c r="A36" s="611" t="s">
        <v>758</v>
      </c>
      <c r="B36" s="611"/>
      <c r="C36" s="611"/>
      <c r="D36" s="611"/>
      <c r="E36" s="611"/>
      <c r="F36" s="611"/>
      <c r="G36" s="611"/>
      <c r="H36" s="611"/>
      <c r="I36" s="611"/>
    </row>
    <row r="37" spans="1:11" x14ac:dyDescent="0.2">
      <c r="A37" s="612"/>
      <c r="B37" s="612"/>
      <c r="C37" s="612"/>
      <c r="D37" s="612"/>
      <c r="E37" s="612"/>
      <c r="F37" s="612"/>
      <c r="G37" s="612"/>
      <c r="H37" s="612"/>
      <c r="I37" s="612"/>
    </row>
    <row r="38" spans="1:11" x14ac:dyDescent="0.2">
      <c r="A38" s="244"/>
      <c r="B38" s="244"/>
      <c r="C38" s="244"/>
      <c r="D38" s="244"/>
      <c r="E38" s="244"/>
      <c r="F38" s="244"/>
      <c r="G38" s="244"/>
      <c r="H38" s="244"/>
      <c r="I38" s="244"/>
    </row>
    <row r="39" spans="1:11" ht="15.75" x14ac:dyDescent="0.25">
      <c r="A39"/>
      <c r="B39"/>
      <c r="C39" s="613" t="s">
        <v>759</v>
      </c>
      <c r="D39" s="613"/>
      <c r="E39"/>
      <c r="F39"/>
      <c r="G39" s="152"/>
      <c r="H39" s="613" t="s">
        <v>759</v>
      </c>
      <c r="I39" s="613"/>
    </row>
    <row r="40" spans="1:11" ht="15.75" x14ac:dyDescent="0.25">
      <c r="A40"/>
      <c r="B40"/>
      <c r="C40" s="606" t="s">
        <v>760</v>
      </c>
      <c r="D40" s="606"/>
      <c r="E40"/>
      <c r="F40"/>
      <c r="G40" s="152"/>
      <c r="H40" s="606" t="s">
        <v>761</v>
      </c>
      <c r="I40" s="606"/>
    </row>
    <row r="41" spans="1:11" x14ac:dyDescent="0.2">
      <c r="A41" s="13"/>
      <c r="B41" s="13"/>
      <c r="C41" s="12"/>
      <c r="D41" s="13"/>
      <c r="E41" s="13"/>
      <c r="F41" s="12"/>
      <c r="G41" s="12"/>
      <c r="H41" s="12"/>
      <c r="I41" s="12"/>
    </row>
  </sheetData>
  <sheetProtection algorithmName="SHA-512" hashValue="MLhc8AILXONhwa+BiKrpOGBwrkJ2Bhnza9AH8+cfdZu+RAo15oaC9cRzHOmgZeSEBKI5mWI8JxSozG2d38LkmQ==" saltValue="BVmKmKQQbC8GFevfcGRAsQ==" spinCount="100000" sheet="1" objects="1" scenarios="1"/>
  <mergeCells count="17">
    <mergeCell ref="C40:D40"/>
    <mergeCell ref="H40:I40"/>
    <mergeCell ref="A35:I35"/>
    <mergeCell ref="A36:I36"/>
    <mergeCell ref="A37:I37"/>
    <mergeCell ref="C39:D39"/>
    <mergeCell ref="H39:I39"/>
    <mergeCell ref="A34:E34"/>
    <mergeCell ref="F34:G34"/>
    <mergeCell ref="A1:I1"/>
    <mergeCell ref="A3:I3"/>
    <mergeCell ref="A5:A7"/>
    <mergeCell ref="B5:B7"/>
    <mergeCell ref="D5:D7"/>
    <mergeCell ref="E5:E7"/>
    <mergeCell ref="F5:G6"/>
    <mergeCell ref="H5:I6"/>
  </mergeCells>
  <printOptions horizontalCentered="1"/>
  <pageMargins left="0.39370078740157483" right="0.39370078740157483" top="1.1811023622047245" bottom="0.39370078740157483" header="0.39370078740157483" footer="0.19685039370078741"/>
  <pageSetup paperSize="9" scale="58" orientation="landscape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DAD8-C855-47B5-B1A5-B9157DFB5098}">
  <sheetPr>
    <pageSetUpPr fitToPage="1"/>
  </sheetPr>
  <dimension ref="A1:J22"/>
  <sheetViews>
    <sheetView zoomScale="120" zoomScaleNormal="120" workbookViewId="0">
      <selection activeCell="A74" sqref="A8:E74"/>
    </sheetView>
  </sheetViews>
  <sheetFormatPr baseColWidth="10" defaultColWidth="11.42578125" defaultRowHeight="15.75" x14ac:dyDescent="0.25"/>
  <cols>
    <col min="1" max="1" width="5.7109375" style="14" bestFit="1" customWidth="1"/>
    <col min="2" max="2" width="63.5703125" style="14" customWidth="1"/>
    <col min="3" max="3" width="20.7109375" style="14" customWidth="1"/>
    <col min="4" max="4" width="27.5703125" style="14" customWidth="1"/>
    <col min="11" max="245" width="11.42578125" style="14"/>
    <col min="246" max="246" width="9.7109375" style="14" customWidth="1"/>
    <col min="247" max="247" width="73.7109375" style="14" customWidth="1"/>
    <col min="248" max="249" width="15.7109375" style="14" customWidth="1"/>
    <col min="250" max="501" width="11.42578125" style="14"/>
    <col min="502" max="502" width="9.7109375" style="14" customWidth="1"/>
    <col min="503" max="503" width="73.7109375" style="14" customWidth="1"/>
    <col min="504" max="505" width="15.7109375" style="14" customWidth="1"/>
    <col min="506" max="757" width="11.42578125" style="14"/>
    <col min="758" max="758" width="9.7109375" style="14" customWidth="1"/>
    <col min="759" max="759" width="73.7109375" style="14" customWidth="1"/>
    <col min="760" max="761" width="15.7109375" style="14" customWidth="1"/>
    <col min="762" max="1013" width="11.42578125" style="14"/>
    <col min="1014" max="1014" width="9.7109375" style="14" customWidth="1"/>
    <col min="1015" max="1015" width="73.7109375" style="14" customWidth="1"/>
    <col min="1016" max="1017" width="15.7109375" style="14" customWidth="1"/>
    <col min="1018" max="1269" width="11.42578125" style="14"/>
    <col min="1270" max="1270" width="9.7109375" style="14" customWidth="1"/>
    <col min="1271" max="1271" width="73.7109375" style="14" customWidth="1"/>
    <col min="1272" max="1273" width="15.7109375" style="14" customWidth="1"/>
    <col min="1274" max="1525" width="11.42578125" style="14"/>
    <col min="1526" max="1526" width="9.7109375" style="14" customWidth="1"/>
    <col min="1527" max="1527" width="73.7109375" style="14" customWidth="1"/>
    <col min="1528" max="1529" width="15.7109375" style="14" customWidth="1"/>
    <col min="1530" max="1781" width="11.42578125" style="14"/>
    <col min="1782" max="1782" width="9.7109375" style="14" customWidth="1"/>
    <col min="1783" max="1783" width="73.7109375" style="14" customWidth="1"/>
    <col min="1784" max="1785" width="15.7109375" style="14" customWidth="1"/>
    <col min="1786" max="2037" width="11.42578125" style="14"/>
    <col min="2038" max="2038" width="9.7109375" style="14" customWidth="1"/>
    <col min="2039" max="2039" width="73.7109375" style="14" customWidth="1"/>
    <col min="2040" max="2041" width="15.7109375" style="14" customWidth="1"/>
    <col min="2042" max="2293" width="11.42578125" style="14"/>
    <col min="2294" max="2294" width="9.7109375" style="14" customWidth="1"/>
    <col min="2295" max="2295" width="73.7109375" style="14" customWidth="1"/>
    <col min="2296" max="2297" width="15.7109375" style="14" customWidth="1"/>
    <col min="2298" max="2549" width="11.42578125" style="14"/>
    <col min="2550" max="2550" width="9.7109375" style="14" customWidth="1"/>
    <col min="2551" max="2551" width="73.7109375" style="14" customWidth="1"/>
    <col min="2552" max="2553" width="15.7109375" style="14" customWidth="1"/>
    <col min="2554" max="2805" width="11.42578125" style="14"/>
    <col min="2806" max="2806" width="9.7109375" style="14" customWidth="1"/>
    <col min="2807" max="2807" width="73.7109375" style="14" customWidth="1"/>
    <col min="2808" max="2809" width="15.7109375" style="14" customWidth="1"/>
    <col min="2810" max="3061" width="11.42578125" style="14"/>
    <col min="3062" max="3062" width="9.7109375" style="14" customWidth="1"/>
    <col min="3063" max="3063" width="73.7109375" style="14" customWidth="1"/>
    <col min="3064" max="3065" width="15.7109375" style="14" customWidth="1"/>
    <col min="3066" max="3317" width="11.42578125" style="14"/>
    <col min="3318" max="3318" width="9.7109375" style="14" customWidth="1"/>
    <col min="3319" max="3319" width="73.7109375" style="14" customWidth="1"/>
    <col min="3320" max="3321" width="15.7109375" style="14" customWidth="1"/>
    <col min="3322" max="3573" width="11.42578125" style="14"/>
    <col min="3574" max="3574" width="9.7109375" style="14" customWidth="1"/>
    <col min="3575" max="3575" width="73.7109375" style="14" customWidth="1"/>
    <col min="3576" max="3577" width="15.7109375" style="14" customWidth="1"/>
    <col min="3578" max="3829" width="11.42578125" style="14"/>
    <col min="3830" max="3830" width="9.7109375" style="14" customWidth="1"/>
    <col min="3831" max="3831" width="73.7109375" style="14" customWidth="1"/>
    <col min="3832" max="3833" width="15.7109375" style="14" customWidth="1"/>
    <col min="3834" max="4085" width="11.42578125" style="14"/>
    <col min="4086" max="4086" width="9.7109375" style="14" customWidth="1"/>
    <col min="4087" max="4087" width="73.7109375" style="14" customWidth="1"/>
    <col min="4088" max="4089" width="15.7109375" style="14" customWidth="1"/>
    <col min="4090" max="4341" width="11.42578125" style="14"/>
    <col min="4342" max="4342" width="9.7109375" style="14" customWidth="1"/>
    <col min="4343" max="4343" width="73.7109375" style="14" customWidth="1"/>
    <col min="4344" max="4345" width="15.7109375" style="14" customWidth="1"/>
    <col min="4346" max="4597" width="11.42578125" style="14"/>
    <col min="4598" max="4598" width="9.7109375" style="14" customWidth="1"/>
    <col min="4599" max="4599" width="73.7109375" style="14" customWidth="1"/>
    <col min="4600" max="4601" width="15.7109375" style="14" customWidth="1"/>
    <col min="4602" max="4853" width="11.42578125" style="14"/>
    <col min="4854" max="4854" width="9.7109375" style="14" customWidth="1"/>
    <col min="4855" max="4855" width="73.7109375" style="14" customWidth="1"/>
    <col min="4856" max="4857" width="15.7109375" style="14" customWidth="1"/>
    <col min="4858" max="5109" width="11.42578125" style="14"/>
    <col min="5110" max="5110" width="9.7109375" style="14" customWidth="1"/>
    <col min="5111" max="5111" width="73.7109375" style="14" customWidth="1"/>
    <col min="5112" max="5113" width="15.7109375" style="14" customWidth="1"/>
    <col min="5114" max="5365" width="11.42578125" style="14"/>
    <col min="5366" max="5366" width="9.7109375" style="14" customWidth="1"/>
    <col min="5367" max="5367" width="73.7109375" style="14" customWidth="1"/>
    <col min="5368" max="5369" width="15.7109375" style="14" customWidth="1"/>
    <col min="5370" max="5621" width="11.42578125" style="14"/>
    <col min="5622" max="5622" width="9.7109375" style="14" customWidth="1"/>
    <col min="5623" max="5623" width="73.7109375" style="14" customWidth="1"/>
    <col min="5624" max="5625" width="15.7109375" style="14" customWidth="1"/>
    <col min="5626" max="5877" width="11.42578125" style="14"/>
    <col min="5878" max="5878" width="9.7109375" style="14" customWidth="1"/>
    <col min="5879" max="5879" width="73.7109375" style="14" customWidth="1"/>
    <col min="5880" max="5881" width="15.7109375" style="14" customWidth="1"/>
    <col min="5882" max="6133" width="11.42578125" style="14"/>
    <col min="6134" max="6134" width="9.7109375" style="14" customWidth="1"/>
    <col min="6135" max="6135" width="73.7109375" style="14" customWidth="1"/>
    <col min="6136" max="6137" width="15.7109375" style="14" customWidth="1"/>
    <col min="6138" max="6389" width="11.42578125" style="14"/>
    <col min="6390" max="6390" width="9.7109375" style="14" customWidth="1"/>
    <col min="6391" max="6391" width="73.7109375" style="14" customWidth="1"/>
    <col min="6392" max="6393" width="15.7109375" style="14" customWidth="1"/>
    <col min="6394" max="6645" width="11.42578125" style="14"/>
    <col min="6646" max="6646" width="9.7109375" style="14" customWidth="1"/>
    <col min="6647" max="6647" width="73.7109375" style="14" customWidth="1"/>
    <col min="6648" max="6649" width="15.7109375" style="14" customWidth="1"/>
    <col min="6650" max="6901" width="11.42578125" style="14"/>
    <col min="6902" max="6902" width="9.7109375" style="14" customWidth="1"/>
    <col min="6903" max="6903" width="73.7109375" style="14" customWidth="1"/>
    <col min="6904" max="6905" width="15.7109375" style="14" customWidth="1"/>
    <col min="6906" max="7157" width="11.42578125" style="14"/>
    <col min="7158" max="7158" width="9.7109375" style="14" customWidth="1"/>
    <col min="7159" max="7159" width="73.7109375" style="14" customWidth="1"/>
    <col min="7160" max="7161" width="15.7109375" style="14" customWidth="1"/>
    <col min="7162" max="7413" width="11.42578125" style="14"/>
    <col min="7414" max="7414" width="9.7109375" style="14" customWidth="1"/>
    <col min="7415" max="7415" width="73.7109375" style="14" customWidth="1"/>
    <col min="7416" max="7417" width="15.7109375" style="14" customWidth="1"/>
    <col min="7418" max="7669" width="11.42578125" style="14"/>
    <col min="7670" max="7670" width="9.7109375" style="14" customWidth="1"/>
    <col min="7671" max="7671" width="73.7109375" style="14" customWidth="1"/>
    <col min="7672" max="7673" width="15.7109375" style="14" customWidth="1"/>
    <col min="7674" max="7925" width="11.42578125" style="14"/>
    <col min="7926" max="7926" width="9.7109375" style="14" customWidth="1"/>
    <col min="7927" max="7927" width="73.7109375" style="14" customWidth="1"/>
    <col min="7928" max="7929" width="15.7109375" style="14" customWidth="1"/>
    <col min="7930" max="8181" width="11.42578125" style="14"/>
    <col min="8182" max="8182" width="9.7109375" style="14" customWidth="1"/>
    <col min="8183" max="8183" width="73.7109375" style="14" customWidth="1"/>
    <col min="8184" max="8185" width="15.7109375" style="14" customWidth="1"/>
    <col min="8186" max="8437" width="11.42578125" style="14"/>
    <col min="8438" max="8438" width="9.7109375" style="14" customWidth="1"/>
    <col min="8439" max="8439" width="73.7109375" style="14" customWidth="1"/>
    <col min="8440" max="8441" width="15.7109375" style="14" customWidth="1"/>
    <col min="8442" max="8693" width="11.42578125" style="14"/>
    <col min="8694" max="8694" width="9.7109375" style="14" customWidth="1"/>
    <col min="8695" max="8695" width="73.7109375" style="14" customWidth="1"/>
    <col min="8696" max="8697" width="15.7109375" style="14" customWidth="1"/>
    <col min="8698" max="8949" width="11.42578125" style="14"/>
    <col min="8950" max="8950" width="9.7109375" style="14" customWidth="1"/>
    <col min="8951" max="8951" width="73.7109375" style="14" customWidth="1"/>
    <col min="8952" max="8953" width="15.7109375" style="14" customWidth="1"/>
    <col min="8954" max="9205" width="11.42578125" style="14"/>
    <col min="9206" max="9206" width="9.7109375" style="14" customWidth="1"/>
    <col min="9207" max="9207" width="73.7109375" style="14" customWidth="1"/>
    <col min="9208" max="9209" width="15.7109375" style="14" customWidth="1"/>
    <col min="9210" max="9461" width="11.42578125" style="14"/>
    <col min="9462" max="9462" width="9.7109375" style="14" customWidth="1"/>
    <col min="9463" max="9463" width="73.7109375" style="14" customWidth="1"/>
    <col min="9464" max="9465" width="15.7109375" style="14" customWidth="1"/>
    <col min="9466" max="9717" width="11.42578125" style="14"/>
    <col min="9718" max="9718" width="9.7109375" style="14" customWidth="1"/>
    <col min="9719" max="9719" width="73.7109375" style="14" customWidth="1"/>
    <col min="9720" max="9721" width="15.7109375" style="14" customWidth="1"/>
    <col min="9722" max="9973" width="11.42578125" style="14"/>
    <col min="9974" max="9974" width="9.7109375" style="14" customWidth="1"/>
    <col min="9975" max="9975" width="73.7109375" style="14" customWidth="1"/>
    <col min="9976" max="9977" width="15.7109375" style="14" customWidth="1"/>
    <col min="9978" max="10229" width="11.42578125" style="14"/>
    <col min="10230" max="10230" width="9.7109375" style="14" customWidth="1"/>
    <col min="10231" max="10231" width="73.7109375" style="14" customWidth="1"/>
    <col min="10232" max="10233" width="15.7109375" style="14" customWidth="1"/>
    <col min="10234" max="10485" width="11.42578125" style="14"/>
    <col min="10486" max="10486" width="9.7109375" style="14" customWidth="1"/>
    <col min="10487" max="10487" width="73.7109375" style="14" customWidth="1"/>
    <col min="10488" max="10489" width="15.7109375" style="14" customWidth="1"/>
    <col min="10490" max="10741" width="11.42578125" style="14"/>
    <col min="10742" max="10742" width="9.7109375" style="14" customWidth="1"/>
    <col min="10743" max="10743" width="73.7109375" style="14" customWidth="1"/>
    <col min="10744" max="10745" width="15.7109375" style="14" customWidth="1"/>
    <col min="10746" max="10997" width="11.42578125" style="14"/>
    <col min="10998" max="10998" width="9.7109375" style="14" customWidth="1"/>
    <col min="10999" max="10999" width="73.7109375" style="14" customWidth="1"/>
    <col min="11000" max="11001" width="15.7109375" style="14" customWidth="1"/>
    <col min="11002" max="11253" width="11.42578125" style="14"/>
    <col min="11254" max="11254" width="9.7109375" style="14" customWidth="1"/>
    <col min="11255" max="11255" width="73.7109375" style="14" customWidth="1"/>
    <col min="11256" max="11257" width="15.7109375" style="14" customWidth="1"/>
    <col min="11258" max="11509" width="11.42578125" style="14"/>
    <col min="11510" max="11510" width="9.7109375" style="14" customWidth="1"/>
    <col min="11511" max="11511" width="73.7109375" style="14" customWidth="1"/>
    <col min="11512" max="11513" width="15.7109375" style="14" customWidth="1"/>
    <col min="11514" max="11765" width="11.42578125" style="14"/>
    <col min="11766" max="11766" width="9.7109375" style="14" customWidth="1"/>
    <col min="11767" max="11767" width="73.7109375" style="14" customWidth="1"/>
    <col min="11768" max="11769" width="15.7109375" style="14" customWidth="1"/>
    <col min="11770" max="12021" width="11.42578125" style="14"/>
    <col min="12022" max="12022" width="9.7109375" style="14" customWidth="1"/>
    <col min="12023" max="12023" width="73.7109375" style="14" customWidth="1"/>
    <col min="12024" max="12025" width="15.7109375" style="14" customWidth="1"/>
    <col min="12026" max="12277" width="11.42578125" style="14"/>
    <col min="12278" max="12278" width="9.7109375" style="14" customWidth="1"/>
    <col min="12279" max="12279" width="73.7109375" style="14" customWidth="1"/>
    <col min="12280" max="12281" width="15.7109375" style="14" customWidth="1"/>
    <col min="12282" max="12533" width="11.42578125" style="14"/>
    <col min="12534" max="12534" width="9.7109375" style="14" customWidth="1"/>
    <col min="12535" max="12535" width="73.7109375" style="14" customWidth="1"/>
    <col min="12536" max="12537" width="15.7109375" style="14" customWidth="1"/>
    <col min="12538" max="12789" width="11.42578125" style="14"/>
    <col min="12790" max="12790" width="9.7109375" style="14" customWidth="1"/>
    <col min="12791" max="12791" width="73.7109375" style="14" customWidth="1"/>
    <col min="12792" max="12793" width="15.7109375" style="14" customWidth="1"/>
    <col min="12794" max="13045" width="11.42578125" style="14"/>
    <col min="13046" max="13046" width="9.7109375" style="14" customWidth="1"/>
    <col min="13047" max="13047" width="73.7109375" style="14" customWidth="1"/>
    <col min="13048" max="13049" width="15.7109375" style="14" customWidth="1"/>
    <col min="13050" max="13301" width="11.42578125" style="14"/>
    <col min="13302" max="13302" width="9.7109375" style="14" customWidth="1"/>
    <col min="13303" max="13303" width="73.7109375" style="14" customWidth="1"/>
    <col min="13304" max="13305" width="15.7109375" style="14" customWidth="1"/>
    <col min="13306" max="13557" width="11.42578125" style="14"/>
    <col min="13558" max="13558" width="9.7109375" style="14" customWidth="1"/>
    <col min="13559" max="13559" width="73.7109375" style="14" customWidth="1"/>
    <col min="13560" max="13561" width="15.7109375" style="14" customWidth="1"/>
    <col min="13562" max="13813" width="11.42578125" style="14"/>
    <col min="13814" max="13814" width="9.7109375" style="14" customWidth="1"/>
    <col min="13815" max="13815" width="73.7109375" style="14" customWidth="1"/>
    <col min="13816" max="13817" width="15.7109375" style="14" customWidth="1"/>
    <col min="13818" max="14069" width="11.42578125" style="14"/>
    <col min="14070" max="14070" width="9.7109375" style="14" customWidth="1"/>
    <col min="14071" max="14071" width="73.7109375" style="14" customWidth="1"/>
    <col min="14072" max="14073" width="15.7109375" style="14" customWidth="1"/>
    <col min="14074" max="14325" width="11.42578125" style="14"/>
    <col min="14326" max="14326" width="9.7109375" style="14" customWidth="1"/>
    <col min="14327" max="14327" width="73.7109375" style="14" customWidth="1"/>
    <col min="14328" max="14329" width="15.7109375" style="14" customWidth="1"/>
    <col min="14330" max="14581" width="11.42578125" style="14"/>
    <col min="14582" max="14582" width="9.7109375" style="14" customWidth="1"/>
    <col min="14583" max="14583" width="73.7109375" style="14" customWidth="1"/>
    <col min="14584" max="14585" width="15.7109375" style="14" customWidth="1"/>
    <col min="14586" max="14837" width="11.42578125" style="14"/>
    <col min="14838" max="14838" width="9.7109375" style="14" customWidth="1"/>
    <col min="14839" max="14839" width="73.7109375" style="14" customWidth="1"/>
    <col min="14840" max="14841" width="15.7109375" style="14" customWidth="1"/>
    <col min="14842" max="15093" width="11.42578125" style="14"/>
    <col min="15094" max="15094" width="9.7109375" style="14" customWidth="1"/>
    <col min="15095" max="15095" width="73.7109375" style="14" customWidth="1"/>
    <col min="15096" max="15097" width="15.7109375" style="14" customWidth="1"/>
    <col min="15098" max="15349" width="11.42578125" style="14"/>
    <col min="15350" max="15350" width="9.7109375" style="14" customWidth="1"/>
    <col min="15351" max="15351" width="73.7109375" style="14" customWidth="1"/>
    <col min="15352" max="15353" width="15.7109375" style="14" customWidth="1"/>
    <col min="15354" max="15605" width="11.42578125" style="14"/>
    <col min="15606" max="15606" width="9.7109375" style="14" customWidth="1"/>
    <col min="15607" max="15607" width="73.7109375" style="14" customWidth="1"/>
    <col min="15608" max="15609" width="15.7109375" style="14" customWidth="1"/>
    <col min="15610" max="15861" width="11.42578125" style="14"/>
    <col min="15862" max="15862" width="9.7109375" style="14" customWidth="1"/>
    <col min="15863" max="15863" width="73.7109375" style="14" customWidth="1"/>
    <col min="15864" max="15865" width="15.7109375" style="14" customWidth="1"/>
    <col min="15866" max="16117" width="11.42578125" style="14"/>
    <col min="16118" max="16118" width="9.7109375" style="14" customWidth="1"/>
    <col min="16119" max="16119" width="73.7109375" style="14" customWidth="1"/>
    <col min="16120" max="16121" width="15.7109375" style="14" customWidth="1"/>
    <col min="16122" max="16384" width="11.42578125" style="14"/>
  </cols>
  <sheetData>
    <row r="1" spans="1:10" ht="141" customHeight="1" thickBot="1" x14ac:dyDescent="0.3">
      <c r="A1" s="679" t="str">
        <f>+INDICE!A1</f>
        <v>PROYECTO: 
CONSTRUCCIÓN DE LA ESTACIÓN TRANSFORMADORA MENDOZA NORTE 220/132 kV Y
OBRAS COMPLEMENTARIAS
ALTERNATIVA  2
OBLIGATORIA</v>
      </c>
      <c r="B1" s="680"/>
      <c r="C1" s="680"/>
      <c r="D1" s="681"/>
    </row>
    <row r="3" spans="1:10" ht="16.5" thickBot="1" x14ac:dyDescent="0.3"/>
    <row r="4" spans="1:10" ht="24" thickBot="1" x14ac:dyDescent="0.3">
      <c r="A4" s="682" t="str">
        <f>+INDICE!C17</f>
        <v>C-3 Ampliación ET Las Heras</v>
      </c>
      <c r="B4" s="680"/>
      <c r="C4" s="680"/>
      <c r="D4" s="681"/>
    </row>
    <row r="5" spans="1:10" x14ac:dyDescent="0.25">
      <c r="B5" s="15"/>
      <c r="C5" s="15"/>
    </row>
    <row r="6" spans="1:10" ht="18.75" x14ac:dyDescent="0.25">
      <c r="A6" s="16"/>
      <c r="B6" s="683" t="s">
        <v>25</v>
      </c>
      <c r="C6" s="683"/>
      <c r="D6" s="17"/>
    </row>
    <row r="7" spans="1:10" ht="16.5" thickBot="1" x14ac:dyDescent="0.3"/>
    <row r="8" spans="1:10" s="15" customFormat="1" ht="16.5" thickBot="1" x14ac:dyDescent="0.3">
      <c r="A8" s="684" t="s">
        <v>26</v>
      </c>
      <c r="B8" s="685"/>
      <c r="C8" s="688" t="s">
        <v>20</v>
      </c>
      <c r="D8" s="689"/>
      <c r="E8"/>
      <c r="F8"/>
      <c r="G8"/>
      <c r="H8"/>
      <c r="I8"/>
      <c r="J8"/>
    </row>
    <row r="9" spans="1:10" s="15" customFormat="1" ht="19.5" thickBot="1" x14ac:dyDescent="0.3">
      <c r="A9" s="686"/>
      <c r="B9" s="687"/>
      <c r="C9" s="10" t="s">
        <v>21</v>
      </c>
      <c r="D9" s="10" t="s">
        <v>22</v>
      </c>
      <c r="E9"/>
      <c r="F9"/>
      <c r="G9"/>
      <c r="H9"/>
      <c r="I9"/>
      <c r="J9"/>
    </row>
    <row r="10" spans="1:10" s="15" customFormat="1" ht="16.5" thickBot="1" x14ac:dyDescent="0.3">
      <c r="A10" s="18"/>
      <c r="B10" s="19"/>
      <c r="C10" s="11"/>
      <c r="D10" s="20"/>
      <c r="E10"/>
      <c r="F10"/>
      <c r="G10"/>
      <c r="H10"/>
      <c r="I10"/>
      <c r="J10"/>
    </row>
    <row r="11" spans="1:10" ht="15" customHeight="1" x14ac:dyDescent="0.25">
      <c r="A11" s="130" t="s">
        <v>498</v>
      </c>
      <c r="B11" s="135" t="s">
        <v>637</v>
      </c>
      <c r="C11" s="95">
        <f>+'C 3.1'!H43</f>
        <v>0</v>
      </c>
      <c r="D11" s="96">
        <f>+'C 3.1'!I43</f>
        <v>0</v>
      </c>
    </row>
    <row r="12" spans="1:10" x14ac:dyDescent="0.25">
      <c r="A12" s="131" t="s">
        <v>499</v>
      </c>
      <c r="B12" s="133" t="s">
        <v>638</v>
      </c>
      <c r="C12" s="97">
        <f>'C 3.2'!H51</f>
        <v>0</v>
      </c>
      <c r="D12" s="98">
        <f>'C 3.2'!I51</f>
        <v>0</v>
      </c>
    </row>
    <row r="13" spans="1:10" x14ac:dyDescent="0.25">
      <c r="A13" s="131" t="s">
        <v>500</v>
      </c>
      <c r="B13" s="133" t="s">
        <v>639</v>
      </c>
      <c r="C13" s="97">
        <f>+'C 3.3'!H63</f>
        <v>0</v>
      </c>
      <c r="D13" s="98">
        <f>+'C 3.3'!I63</f>
        <v>0</v>
      </c>
    </row>
    <row r="14" spans="1:10" ht="16.5" thickBot="1" x14ac:dyDescent="0.3">
      <c r="A14" s="132" t="s">
        <v>501</v>
      </c>
      <c r="B14" s="134" t="s">
        <v>640</v>
      </c>
      <c r="C14" s="101">
        <f>+'C 3.4'!H161</f>
        <v>0</v>
      </c>
      <c r="D14" s="136">
        <f>+'C 3.4'!I161</f>
        <v>0</v>
      </c>
    </row>
    <row r="15" spans="1:10" ht="19.5" thickBot="1" x14ac:dyDescent="0.3">
      <c r="A15" s="691" t="s">
        <v>27</v>
      </c>
      <c r="B15" s="692"/>
      <c r="C15" s="92">
        <f>SUM(C11:C14)</f>
        <v>0</v>
      </c>
      <c r="D15" s="93">
        <f>SUM(D11:D14)</f>
        <v>0</v>
      </c>
    </row>
    <row r="16" spans="1:10" ht="18.75" x14ac:dyDescent="0.25">
      <c r="A16" s="254"/>
      <c r="B16" s="254"/>
      <c r="C16" s="255"/>
      <c r="D16" s="256"/>
    </row>
    <row r="17" spans="1:4" ht="18.75" x14ac:dyDescent="0.25">
      <c r="A17" s="254"/>
      <c r="B17" s="254"/>
      <c r="C17" s="255"/>
      <c r="D17" s="256"/>
    </row>
    <row r="18" spans="1:4" x14ac:dyDescent="0.25">
      <c r="A18"/>
      <c r="B18"/>
      <c r="C18"/>
      <c r="D18"/>
    </row>
    <row r="19" spans="1:4" x14ac:dyDescent="0.25">
      <c r="A19" s="244"/>
      <c r="B19" s="244"/>
      <c r="C19" s="244"/>
      <c r="D19" s="244"/>
    </row>
    <row r="20" spans="1:4" x14ac:dyDescent="0.25">
      <c r="A20" s="613" t="s">
        <v>759</v>
      </c>
      <c r="B20" s="613"/>
      <c r="C20" s="613" t="s">
        <v>759</v>
      </c>
      <c r="D20" s="613"/>
    </row>
    <row r="21" spans="1:4" x14ac:dyDescent="0.25">
      <c r="A21" s="606" t="s">
        <v>760</v>
      </c>
      <c r="B21" s="606"/>
      <c r="C21" s="606" t="s">
        <v>761</v>
      </c>
      <c r="D21" s="606"/>
    </row>
    <row r="22" spans="1:4" x14ac:dyDescent="0.25">
      <c r="A22" s="114"/>
      <c r="B22" s="114"/>
      <c r="C22" s="114"/>
      <c r="D22" s="114"/>
    </row>
  </sheetData>
  <sheetProtection algorithmName="SHA-512" hashValue="31XlYhuLOX26uKxk5xKFzxjy13wngXSvsUVYwv8g8aqZxsT/hYs6gju/xVi6XukX/KohSrcO0vwGGDE1N4/N2w==" saltValue="xfekoNiys7YYj8OmPJUU0w==" spinCount="100000" sheet="1" objects="1" scenarios="1"/>
  <protectedRanges>
    <protectedRange sqref="C18:D18 B19:B20" name="Rango1_1"/>
  </protectedRanges>
  <mergeCells count="10">
    <mergeCell ref="A20:B20"/>
    <mergeCell ref="C20:D20"/>
    <mergeCell ref="A21:B21"/>
    <mergeCell ref="C21:D21"/>
    <mergeCell ref="A15:B15"/>
    <mergeCell ref="A1:D1"/>
    <mergeCell ref="A4:D4"/>
    <mergeCell ref="B6:C6"/>
    <mergeCell ref="A8:B9"/>
    <mergeCell ref="C8:D8"/>
  </mergeCells>
  <printOptions horizontalCentered="1"/>
  <pageMargins left="0.39370078740157483" right="0.39370078740157483" top="1.181102362204724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3AAFF-5702-4C02-B3FF-F4A6BD9BC62F}">
  <sheetPr>
    <pageSetUpPr fitToPage="1"/>
  </sheetPr>
  <dimension ref="A1:I51"/>
  <sheetViews>
    <sheetView view="pageBreakPreview" topLeftCell="A2" zoomScaleNormal="100" zoomScaleSheetLayoutView="100" workbookViewId="0">
      <selection activeCell="A74" sqref="A8:I74"/>
    </sheetView>
  </sheetViews>
  <sheetFormatPr baseColWidth="10" defaultColWidth="11.42578125" defaultRowHeight="15.75" x14ac:dyDescent="0.25"/>
  <cols>
    <col min="1" max="1" width="4.28515625" style="15" customWidth="1"/>
    <col min="2" max="2" width="5.7109375" style="15" customWidth="1"/>
    <col min="3" max="3" width="72.28515625" style="67" customWidth="1"/>
    <col min="4" max="4" width="7.42578125" style="22" customWidth="1"/>
    <col min="5" max="5" width="7.140625" style="15" customWidth="1"/>
    <col min="6" max="6" width="15.28515625" style="14" customWidth="1"/>
    <col min="7" max="7" width="20.42578125" style="14" customWidth="1"/>
    <col min="8" max="8" width="17.140625" style="14" customWidth="1"/>
    <col min="9" max="9" width="20" style="14" customWidth="1"/>
    <col min="10" max="236" width="11.42578125" style="14"/>
    <col min="237" max="238" width="5.7109375" style="14" customWidth="1"/>
    <col min="239" max="239" width="118.140625" style="14" customWidth="1"/>
    <col min="240" max="241" width="6.7109375" style="14" customWidth="1"/>
    <col min="242" max="245" width="15.7109375" style="14" customWidth="1"/>
    <col min="246" max="492" width="11.42578125" style="14"/>
    <col min="493" max="494" width="5.7109375" style="14" customWidth="1"/>
    <col min="495" max="495" width="118.140625" style="14" customWidth="1"/>
    <col min="496" max="497" width="6.7109375" style="14" customWidth="1"/>
    <col min="498" max="501" width="15.7109375" style="14" customWidth="1"/>
    <col min="502" max="748" width="11.42578125" style="14"/>
    <col min="749" max="750" width="5.7109375" style="14" customWidth="1"/>
    <col min="751" max="751" width="118.140625" style="14" customWidth="1"/>
    <col min="752" max="753" width="6.7109375" style="14" customWidth="1"/>
    <col min="754" max="757" width="15.7109375" style="14" customWidth="1"/>
    <col min="758" max="1004" width="11.42578125" style="14"/>
    <col min="1005" max="1006" width="5.7109375" style="14" customWidth="1"/>
    <col min="1007" max="1007" width="118.140625" style="14" customWidth="1"/>
    <col min="1008" max="1009" width="6.7109375" style="14" customWidth="1"/>
    <col min="1010" max="1013" width="15.7109375" style="14" customWidth="1"/>
    <col min="1014" max="1260" width="11.42578125" style="14"/>
    <col min="1261" max="1262" width="5.7109375" style="14" customWidth="1"/>
    <col min="1263" max="1263" width="118.140625" style="14" customWidth="1"/>
    <col min="1264" max="1265" width="6.7109375" style="14" customWidth="1"/>
    <col min="1266" max="1269" width="15.7109375" style="14" customWidth="1"/>
    <col min="1270" max="1516" width="11.42578125" style="14"/>
    <col min="1517" max="1518" width="5.7109375" style="14" customWidth="1"/>
    <col min="1519" max="1519" width="118.140625" style="14" customWidth="1"/>
    <col min="1520" max="1521" width="6.7109375" style="14" customWidth="1"/>
    <col min="1522" max="1525" width="15.7109375" style="14" customWidth="1"/>
    <col min="1526" max="1772" width="11.42578125" style="14"/>
    <col min="1773" max="1774" width="5.7109375" style="14" customWidth="1"/>
    <col min="1775" max="1775" width="118.140625" style="14" customWidth="1"/>
    <col min="1776" max="1777" width="6.7109375" style="14" customWidth="1"/>
    <col min="1778" max="1781" width="15.7109375" style="14" customWidth="1"/>
    <col min="1782" max="2028" width="11.42578125" style="14"/>
    <col min="2029" max="2030" width="5.7109375" style="14" customWidth="1"/>
    <col min="2031" max="2031" width="118.140625" style="14" customWidth="1"/>
    <col min="2032" max="2033" width="6.7109375" style="14" customWidth="1"/>
    <col min="2034" max="2037" width="15.7109375" style="14" customWidth="1"/>
    <col min="2038" max="2284" width="11.42578125" style="14"/>
    <col min="2285" max="2286" width="5.7109375" style="14" customWidth="1"/>
    <col min="2287" max="2287" width="118.140625" style="14" customWidth="1"/>
    <col min="2288" max="2289" width="6.7109375" style="14" customWidth="1"/>
    <col min="2290" max="2293" width="15.7109375" style="14" customWidth="1"/>
    <col min="2294" max="2540" width="11.42578125" style="14"/>
    <col min="2541" max="2542" width="5.7109375" style="14" customWidth="1"/>
    <col min="2543" max="2543" width="118.140625" style="14" customWidth="1"/>
    <col min="2544" max="2545" width="6.7109375" style="14" customWidth="1"/>
    <col min="2546" max="2549" width="15.7109375" style="14" customWidth="1"/>
    <col min="2550" max="2796" width="11.42578125" style="14"/>
    <col min="2797" max="2798" width="5.7109375" style="14" customWidth="1"/>
    <col min="2799" max="2799" width="118.140625" style="14" customWidth="1"/>
    <col min="2800" max="2801" width="6.7109375" style="14" customWidth="1"/>
    <col min="2802" max="2805" width="15.7109375" style="14" customWidth="1"/>
    <col min="2806" max="3052" width="11.42578125" style="14"/>
    <col min="3053" max="3054" width="5.7109375" style="14" customWidth="1"/>
    <col min="3055" max="3055" width="118.140625" style="14" customWidth="1"/>
    <col min="3056" max="3057" width="6.7109375" style="14" customWidth="1"/>
    <col min="3058" max="3061" width="15.7109375" style="14" customWidth="1"/>
    <col min="3062" max="3308" width="11.42578125" style="14"/>
    <col min="3309" max="3310" width="5.7109375" style="14" customWidth="1"/>
    <col min="3311" max="3311" width="118.140625" style="14" customWidth="1"/>
    <col min="3312" max="3313" width="6.7109375" style="14" customWidth="1"/>
    <col min="3314" max="3317" width="15.7109375" style="14" customWidth="1"/>
    <col min="3318" max="3564" width="11.42578125" style="14"/>
    <col min="3565" max="3566" width="5.7109375" style="14" customWidth="1"/>
    <col min="3567" max="3567" width="118.140625" style="14" customWidth="1"/>
    <col min="3568" max="3569" width="6.7109375" style="14" customWidth="1"/>
    <col min="3570" max="3573" width="15.7109375" style="14" customWidth="1"/>
    <col min="3574" max="3820" width="11.42578125" style="14"/>
    <col min="3821" max="3822" width="5.7109375" style="14" customWidth="1"/>
    <col min="3823" max="3823" width="118.140625" style="14" customWidth="1"/>
    <col min="3824" max="3825" width="6.7109375" style="14" customWidth="1"/>
    <col min="3826" max="3829" width="15.7109375" style="14" customWidth="1"/>
    <col min="3830" max="4076" width="11.42578125" style="14"/>
    <col min="4077" max="4078" width="5.7109375" style="14" customWidth="1"/>
    <col min="4079" max="4079" width="118.140625" style="14" customWidth="1"/>
    <col min="4080" max="4081" width="6.7109375" style="14" customWidth="1"/>
    <col min="4082" max="4085" width="15.7109375" style="14" customWidth="1"/>
    <col min="4086" max="4332" width="11.42578125" style="14"/>
    <col min="4333" max="4334" width="5.7109375" style="14" customWidth="1"/>
    <col min="4335" max="4335" width="118.140625" style="14" customWidth="1"/>
    <col min="4336" max="4337" width="6.7109375" style="14" customWidth="1"/>
    <col min="4338" max="4341" width="15.7109375" style="14" customWidth="1"/>
    <col min="4342" max="4588" width="11.42578125" style="14"/>
    <col min="4589" max="4590" width="5.7109375" style="14" customWidth="1"/>
    <col min="4591" max="4591" width="118.140625" style="14" customWidth="1"/>
    <col min="4592" max="4593" width="6.7109375" style="14" customWidth="1"/>
    <col min="4594" max="4597" width="15.7109375" style="14" customWidth="1"/>
    <col min="4598" max="4844" width="11.42578125" style="14"/>
    <col min="4845" max="4846" width="5.7109375" style="14" customWidth="1"/>
    <col min="4847" max="4847" width="118.140625" style="14" customWidth="1"/>
    <col min="4848" max="4849" width="6.7109375" style="14" customWidth="1"/>
    <col min="4850" max="4853" width="15.7109375" style="14" customWidth="1"/>
    <col min="4854" max="5100" width="11.42578125" style="14"/>
    <col min="5101" max="5102" width="5.7109375" style="14" customWidth="1"/>
    <col min="5103" max="5103" width="118.140625" style="14" customWidth="1"/>
    <col min="5104" max="5105" width="6.7109375" style="14" customWidth="1"/>
    <col min="5106" max="5109" width="15.7109375" style="14" customWidth="1"/>
    <col min="5110" max="5356" width="11.42578125" style="14"/>
    <col min="5357" max="5358" width="5.7109375" style="14" customWidth="1"/>
    <col min="5359" max="5359" width="118.140625" style="14" customWidth="1"/>
    <col min="5360" max="5361" width="6.7109375" style="14" customWidth="1"/>
    <col min="5362" max="5365" width="15.7109375" style="14" customWidth="1"/>
    <col min="5366" max="5612" width="11.42578125" style="14"/>
    <col min="5613" max="5614" width="5.7109375" style="14" customWidth="1"/>
    <col min="5615" max="5615" width="118.140625" style="14" customWidth="1"/>
    <col min="5616" max="5617" width="6.7109375" style="14" customWidth="1"/>
    <col min="5618" max="5621" width="15.7109375" style="14" customWidth="1"/>
    <col min="5622" max="5868" width="11.42578125" style="14"/>
    <col min="5869" max="5870" width="5.7109375" style="14" customWidth="1"/>
    <col min="5871" max="5871" width="118.140625" style="14" customWidth="1"/>
    <col min="5872" max="5873" width="6.7109375" style="14" customWidth="1"/>
    <col min="5874" max="5877" width="15.7109375" style="14" customWidth="1"/>
    <col min="5878" max="6124" width="11.42578125" style="14"/>
    <col min="6125" max="6126" width="5.7109375" style="14" customWidth="1"/>
    <col min="6127" max="6127" width="118.140625" style="14" customWidth="1"/>
    <col min="6128" max="6129" width="6.7109375" style="14" customWidth="1"/>
    <col min="6130" max="6133" width="15.7109375" style="14" customWidth="1"/>
    <col min="6134" max="6380" width="11.42578125" style="14"/>
    <col min="6381" max="6382" width="5.7109375" style="14" customWidth="1"/>
    <col min="6383" max="6383" width="118.140625" style="14" customWidth="1"/>
    <col min="6384" max="6385" width="6.7109375" style="14" customWidth="1"/>
    <col min="6386" max="6389" width="15.7109375" style="14" customWidth="1"/>
    <col min="6390" max="6636" width="11.42578125" style="14"/>
    <col min="6637" max="6638" width="5.7109375" style="14" customWidth="1"/>
    <col min="6639" max="6639" width="118.140625" style="14" customWidth="1"/>
    <col min="6640" max="6641" width="6.7109375" style="14" customWidth="1"/>
    <col min="6642" max="6645" width="15.7109375" style="14" customWidth="1"/>
    <col min="6646" max="6892" width="11.42578125" style="14"/>
    <col min="6893" max="6894" width="5.7109375" style="14" customWidth="1"/>
    <col min="6895" max="6895" width="118.140625" style="14" customWidth="1"/>
    <col min="6896" max="6897" width="6.7109375" style="14" customWidth="1"/>
    <col min="6898" max="6901" width="15.7109375" style="14" customWidth="1"/>
    <col min="6902" max="7148" width="11.42578125" style="14"/>
    <col min="7149" max="7150" width="5.7109375" style="14" customWidth="1"/>
    <col min="7151" max="7151" width="118.140625" style="14" customWidth="1"/>
    <col min="7152" max="7153" width="6.7109375" style="14" customWidth="1"/>
    <col min="7154" max="7157" width="15.7109375" style="14" customWidth="1"/>
    <col min="7158" max="7404" width="11.42578125" style="14"/>
    <col min="7405" max="7406" width="5.7109375" style="14" customWidth="1"/>
    <col min="7407" max="7407" width="118.140625" style="14" customWidth="1"/>
    <col min="7408" max="7409" width="6.7109375" style="14" customWidth="1"/>
    <col min="7410" max="7413" width="15.7109375" style="14" customWidth="1"/>
    <col min="7414" max="7660" width="11.42578125" style="14"/>
    <col min="7661" max="7662" width="5.7109375" style="14" customWidth="1"/>
    <col min="7663" max="7663" width="118.140625" style="14" customWidth="1"/>
    <col min="7664" max="7665" width="6.7109375" style="14" customWidth="1"/>
    <col min="7666" max="7669" width="15.7109375" style="14" customWidth="1"/>
    <col min="7670" max="7916" width="11.42578125" style="14"/>
    <col min="7917" max="7918" width="5.7109375" style="14" customWidth="1"/>
    <col min="7919" max="7919" width="118.140625" style="14" customWidth="1"/>
    <col min="7920" max="7921" width="6.7109375" style="14" customWidth="1"/>
    <col min="7922" max="7925" width="15.7109375" style="14" customWidth="1"/>
    <col min="7926" max="8172" width="11.42578125" style="14"/>
    <col min="8173" max="8174" width="5.7109375" style="14" customWidth="1"/>
    <col min="8175" max="8175" width="118.140625" style="14" customWidth="1"/>
    <col min="8176" max="8177" width="6.7109375" style="14" customWidth="1"/>
    <col min="8178" max="8181" width="15.7109375" style="14" customWidth="1"/>
    <col min="8182" max="8428" width="11.42578125" style="14"/>
    <col min="8429" max="8430" width="5.7109375" style="14" customWidth="1"/>
    <col min="8431" max="8431" width="118.140625" style="14" customWidth="1"/>
    <col min="8432" max="8433" width="6.7109375" style="14" customWidth="1"/>
    <col min="8434" max="8437" width="15.7109375" style="14" customWidth="1"/>
    <col min="8438" max="8684" width="11.42578125" style="14"/>
    <col min="8685" max="8686" width="5.7109375" style="14" customWidth="1"/>
    <col min="8687" max="8687" width="118.140625" style="14" customWidth="1"/>
    <col min="8688" max="8689" width="6.7109375" style="14" customWidth="1"/>
    <col min="8690" max="8693" width="15.7109375" style="14" customWidth="1"/>
    <col min="8694" max="8940" width="11.42578125" style="14"/>
    <col min="8941" max="8942" width="5.7109375" style="14" customWidth="1"/>
    <col min="8943" max="8943" width="118.140625" style="14" customWidth="1"/>
    <col min="8944" max="8945" width="6.7109375" style="14" customWidth="1"/>
    <col min="8946" max="8949" width="15.7109375" style="14" customWidth="1"/>
    <col min="8950" max="9196" width="11.42578125" style="14"/>
    <col min="9197" max="9198" width="5.7109375" style="14" customWidth="1"/>
    <col min="9199" max="9199" width="118.140625" style="14" customWidth="1"/>
    <col min="9200" max="9201" width="6.7109375" style="14" customWidth="1"/>
    <col min="9202" max="9205" width="15.7109375" style="14" customWidth="1"/>
    <col min="9206" max="9452" width="11.42578125" style="14"/>
    <col min="9453" max="9454" width="5.7109375" style="14" customWidth="1"/>
    <col min="9455" max="9455" width="118.140625" style="14" customWidth="1"/>
    <col min="9456" max="9457" width="6.7109375" style="14" customWidth="1"/>
    <col min="9458" max="9461" width="15.7109375" style="14" customWidth="1"/>
    <col min="9462" max="9708" width="11.42578125" style="14"/>
    <col min="9709" max="9710" width="5.7109375" style="14" customWidth="1"/>
    <col min="9711" max="9711" width="118.140625" style="14" customWidth="1"/>
    <col min="9712" max="9713" width="6.7109375" style="14" customWidth="1"/>
    <col min="9714" max="9717" width="15.7109375" style="14" customWidth="1"/>
    <col min="9718" max="9964" width="11.42578125" style="14"/>
    <col min="9965" max="9966" width="5.7109375" style="14" customWidth="1"/>
    <col min="9967" max="9967" width="118.140625" style="14" customWidth="1"/>
    <col min="9968" max="9969" width="6.7109375" style="14" customWidth="1"/>
    <col min="9970" max="9973" width="15.7109375" style="14" customWidth="1"/>
    <col min="9974" max="10220" width="11.42578125" style="14"/>
    <col min="10221" max="10222" width="5.7109375" style="14" customWidth="1"/>
    <col min="10223" max="10223" width="118.140625" style="14" customWidth="1"/>
    <col min="10224" max="10225" width="6.7109375" style="14" customWidth="1"/>
    <col min="10226" max="10229" width="15.7109375" style="14" customWidth="1"/>
    <col min="10230" max="10476" width="11.42578125" style="14"/>
    <col min="10477" max="10478" width="5.7109375" style="14" customWidth="1"/>
    <col min="10479" max="10479" width="118.140625" style="14" customWidth="1"/>
    <col min="10480" max="10481" width="6.7109375" style="14" customWidth="1"/>
    <col min="10482" max="10485" width="15.7109375" style="14" customWidth="1"/>
    <col min="10486" max="10732" width="11.42578125" style="14"/>
    <col min="10733" max="10734" width="5.7109375" style="14" customWidth="1"/>
    <col min="10735" max="10735" width="118.140625" style="14" customWidth="1"/>
    <col min="10736" max="10737" width="6.7109375" style="14" customWidth="1"/>
    <col min="10738" max="10741" width="15.7109375" style="14" customWidth="1"/>
    <col min="10742" max="10988" width="11.42578125" style="14"/>
    <col min="10989" max="10990" width="5.7109375" style="14" customWidth="1"/>
    <col min="10991" max="10991" width="118.140625" style="14" customWidth="1"/>
    <col min="10992" max="10993" width="6.7109375" style="14" customWidth="1"/>
    <col min="10994" max="10997" width="15.7109375" style="14" customWidth="1"/>
    <col min="10998" max="11244" width="11.42578125" style="14"/>
    <col min="11245" max="11246" width="5.7109375" style="14" customWidth="1"/>
    <col min="11247" max="11247" width="118.140625" style="14" customWidth="1"/>
    <col min="11248" max="11249" width="6.7109375" style="14" customWidth="1"/>
    <col min="11250" max="11253" width="15.7109375" style="14" customWidth="1"/>
    <col min="11254" max="11500" width="11.42578125" style="14"/>
    <col min="11501" max="11502" width="5.7109375" style="14" customWidth="1"/>
    <col min="11503" max="11503" width="118.140625" style="14" customWidth="1"/>
    <col min="11504" max="11505" width="6.7109375" style="14" customWidth="1"/>
    <col min="11506" max="11509" width="15.7109375" style="14" customWidth="1"/>
    <col min="11510" max="11756" width="11.42578125" style="14"/>
    <col min="11757" max="11758" width="5.7109375" style="14" customWidth="1"/>
    <col min="11759" max="11759" width="118.140625" style="14" customWidth="1"/>
    <col min="11760" max="11761" width="6.7109375" style="14" customWidth="1"/>
    <col min="11762" max="11765" width="15.7109375" style="14" customWidth="1"/>
    <col min="11766" max="12012" width="11.42578125" style="14"/>
    <col min="12013" max="12014" width="5.7109375" style="14" customWidth="1"/>
    <col min="12015" max="12015" width="118.140625" style="14" customWidth="1"/>
    <col min="12016" max="12017" width="6.7109375" style="14" customWidth="1"/>
    <col min="12018" max="12021" width="15.7109375" style="14" customWidth="1"/>
    <col min="12022" max="12268" width="11.42578125" style="14"/>
    <col min="12269" max="12270" width="5.7109375" style="14" customWidth="1"/>
    <col min="12271" max="12271" width="118.140625" style="14" customWidth="1"/>
    <col min="12272" max="12273" width="6.7109375" style="14" customWidth="1"/>
    <col min="12274" max="12277" width="15.7109375" style="14" customWidth="1"/>
    <col min="12278" max="12524" width="11.42578125" style="14"/>
    <col min="12525" max="12526" width="5.7109375" style="14" customWidth="1"/>
    <col min="12527" max="12527" width="118.140625" style="14" customWidth="1"/>
    <col min="12528" max="12529" width="6.7109375" style="14" customWidth="1"/>
    <col min="12530" max="12533" width="15.7109375" style="14" customWidth="1"/>
    <col min="12534" max="12780" width="11.42578125" style="14"/>
    <col min="12781" max="12782" width="5.7109375" style="14" customWidth="1"/>
    <col min="12783" max="12783" width="118.140625" style="14" customWidth="1"/>
    <col min="12784" max="12785" width="6.7109375" style="14" customWidth="1"/>
    <col min="12786" max="12789" width="15.7109375" style="14" customWidth="1"/>
    <col min="12790" max="13036" width="11.42578125" style="14"/>
    <col min="13037" max="13038" width="5.7109375" style="14" customWidth="1"/>
    <col min="13039" max="13039" width="118.140625" style="14" customWidth="1"/>
    <col min="13040" max="13041" width="6.7109375" style="14" customWidth="1"/>
    <col min="13042" max="13045" width="15.7109375" style="14" customWidth="1"/>
    <col min="13046" max="13292" width="11.42578125" style="14"/>
    <col min="13293" max="13294" width="5.7109375" style="14" customWidth="1"/>
    <col min="13295" max="13295" width="118.140625" style="14" customWidth="1"/>
    <col min="13296" max="13297" width="6.7109375" style="14" customWidth="1"/>
    <col min="13298" max="13301" width="15.7109375" style="14" customWidth="1"/>
    <col min="13302" max="13548" width="11.42578125" style="14"/>
    <col min="13549" max="13550" width="5.7109375" style="14" customWidth="1"/>
    <col min="13551" max="13551" width="118.140625" style="14" customWidth="1"/>
    <col min="13552" max="13553" width="6.7109375" style="14" customWidth="1"/>
    <col min="13554" max="13557" width="15.7109375" style="14" customWidth="1"/>
    <col min="13558" max="13804" width="11.42578125" style="14"/>
    <col min="13805" max="13806" width="5.7109375" style="14" customWidth="1"/>
    <col min="13807" max="13807" width="118.140625" style="14" customWidth="1"/>
    <col min="13808" max="13809" width="6.7109375" style="14" customWidth="1"/>
    <col min="13810" max="13813" width="15.7109375" style="14" customWidth="1"/>
    <col min="13814" max="14060" width="11.42578125" style="14"/>
    <col min="14061" max="14062" width="5.7109375" style="14" customWidth="1"/>
    <col min="14063" max="14063" width="118.140625" style="14" customWidth="1"/>
    <col min="14064" max="14065" width="6.7109375" style="14" customWidth="1"/>
    <col min="14066" max="14069" width="15.7109375" style="14" customWidth="1"/>
    <col min="14070" max="14316" width="11.42578125" style="14"/>
    <col min="14317" max="14318" width="5.7109375" style="14" customWidth="1"/>
    <col min="14319" max="14319" width="118.140625" style="14" customWidth="1"/>
    <col min="14320" max="14321" width="6.7109375" style="14" customWidth="1"/>
    <col min="14322" max="14325" width="15.7109375" style="14" customWidth="1"/>
    <col min="14326" max="14572" width="11.42578125" style="14"/>
    <col min="14573" max="14574" width="5.7109375" style="14" customWidth="1"/>
    <col min="14575" max="14575" width="118.140625" style="14" customWidth="1"/>
    <col min="14576" max="14577" width="6.7109375" style="14" customWidth="1"/>
    <col min="14578" max="14581" width="15.7109375" style="14" customWidth="1"/>
    <col min="14582" max="14828" width="11.42578125" style="14"/>
    <col min="14829" max="14830" width="5.7109375" style="14" customWidth="1"/>
    <col min="14831" max="14831" width="118.140625" style="14" customWidth="1"/>
    <col min="14832" max="14833" width="6.7109375" style="14" customWidth="1"/>
    <col min="14834" max="14837" width="15.7109375" style="14" customWidth="1"/>
    <col min="14838" max="15084" width="11.42578125" style="14"/>
    <col min="15085" max="15086" width="5.7109375" style="14" customWidth="1"/>
    <col min="15087" max="15087" width="118.140625" style="14" customWidth="1"/>
    <col min="15088" max="15089" width="6.7109375" style="14" customWidth="1"/>
    <col min="15090" max="15093" width="15.7109375" style="14" customWidth="1"/>
    <col min="15094" max="15340" width="11.42578125" style="14"/>
    <col min="15341" max="15342" width="5.7109375" style="14" customWidth="1"/>
    <col min="15343" max="15343" width="118.140625" style="14" customWidth="1"/>
    <col min="15344" max="15345" width="6.7109375" style="14" customWidth="1"/>
    <col min="15346" max="15349" width="15.7109375" style="14" customWidth="1"/>
    <col min="15350" max="15596" width="11.42578125" style="14"/>
    <col min="15597" max="15598" width="5.7109375" style="14" customWidth="1"/>
    <col min="15599" max="15599" width="118.140625" style="14" customWidth="1"/>
    <col min="15600" max="15601" width="6.7109375" style="14" customWidth="1"/>
    <col min="15602" max="15605" width="15.7109375" style="14" customWidth="1"/>
    <col min="15606" max="15852" width="11.42578125" style="14"/>
    <col min="15853" max="15854" width="5.7109375" style="14" customWidth="1"/>
    <col min="15855" max="15855" width="118.140625" style="14" customWidth="1"/>
    <col min="15856" max="15857" width="6.7109375" style="14" customWidth="1"/>
    <col min="15858" max="15861" width="15.7109375" style="14" customWidth="1"/>
    <col min="15862" max="16108" width="11.42578125" style="14"/>
    <col min="16109" max="16110" width="5.7109375" style="14" customWidth="1"/>
    <col min="16111" max="16111" width="118.140625" style="14" customWidth="1"/>
    <col min="16112" max="16113" width="6.7109375" style="14" customWidth="1"/>
    <col min="16114" max="16117" width="15.7109375" style="14" customWidth="1"/>
    <col min="16118" max="16375" width="11.42578125" style="14"/>
    <col min="16376" max="16384" width="10.85546875" style="14" customWidth="1"/>
  </cols>
  <sheetData>
    <row r="1" spans="1:9" ht="135.75" customHeight="1" thickBot="1" x14ac:dyDescent="0.3">
      <c r="A1" s="679" t="str">
        <f>+CARÁTULA!B16</f>
        <v>PROYECTO: 
CONSTRUCCIÓN DE LA ESTACIÓN TRANSFORMADORA MENDOZA NORTE 220/132 kV Y
OBRAS COMPLEMENTARIAS
ALTERNATIVA  2
OBLIGATORIA</v>
      </c>
      <c r="B1" s="694"/>
      <c r="C1" s="694"/>
      <c r="D1" s="694"/>
      <c r="E1" s="694"/>
      <c r="F1" s="694"/>
      <c r="G1" s="694"/>
      <c r="H1" s="694"/>
      <c r="I1" s="695"/>
    </row>
    <row r="2" spans="1:9" ht="5.0999999999999996" customHeight="1" thickBot="1" x14ac:dyDescent="0.3"/>
    <row r="3" spans="1:9" ht="22.9" customHeight="1" thickBot="1" x14ac:dyDescent="0.3">
      <c r="A3" s="696" t="str">
        <f>+INDICE!C18</f>
        <v>C-3.1 Provisiones principales Ampliación ET Las Heras</v>
      </c>
      <c r="B3" s="697"/>
      <c r="C3" s="697"/>
      <c r="D3" s="697"/>
      <c r="E3" s="697"/>
      <c r="F3" s="697"/>
      <c r="G3" s="697"/>
      <c r="H3" s="697"/>
      <c r="I3" s="698"/>
    </row>
    <row r="4" spans="1:9" ht="5.0999999999999996" customHeight="1" thickBot="1" x14ac:dyDescent="0.3"/>
    <row r="5" spans="1:9" ht="17.45" customHeight="1" x14ac:dyDescent="0.25">
      <c r="A5" s="699" t="s">
        <v>28</v>
      </c>
      <c r="B5" s="702" t="s">
        <v>29</v>
      </c>
      <c r="C5" s="23"/>
      <c r="D5" s="705" t="s">
        <v>30</v>
      </c>
      <c r="E5" s="705" t="s">
        <v>31</v>
      </c>
      <c r="F5" s="708" t="s">
        <v>32</v>
      </c>
      <c r="G5" s="709"/>
      <c r="H5" s="708" t="s">
        <v>33</v>
      </c>
      <c r="I5" s="711"/>
    </row>
    <row r="6" spans="1:9" ht="17.45" customHeight="1" x14ac:dyDescent="0.25">
      <c r="A6" s="700"/>
      <c r="B6" s="703"/>
      <c r="C6" s="24" t="s">
        <v>34</v>
      </c>
      <c r="D6" s="706"/>
      <c r="E6" s="706"/>
      <c r="F6" s="710"/>
      <c r="G6" s="710"/>
      <c r="H6" s="710"/>
      <c r="I6" s="712"/>
    </row>
    <row r="7" spans="1:9" ht="17.45" customHeight="1" thickBot="1" x14ac:dyDescent="0.3">
      <c r="A7" s="701"/>
      <c r="B7" s="704"/>
      <c r="C7" s="25"/>
      <c r="D7" s="707"/>
      <c r="E7" s="707"/>
      <c r="F7" s="26" t="s">
        <v>21</v>
      </c>
      <c r="G7" s="26" t="s">
        <v>22</v>
      </c>
      <c r="H7" s="26" t="s">
        <v>21</v>
      </c>
      <c r="I7" s="27" t="s">
        <v>22</v>
      </c>
    </row>
    <row r="8" spans="1:9" s="28" customFormat="1" ht="15" customHeight="1" x14ac:dyDescent="0.25">
      <c r="A8" s="137">
        <v>1</v>
      </c>
      <c r="B8" s="138"/>
      <c r="C8" s="139" t="s">
        <v>624</v>
      </c>
      <c r="D8" s="138"/>
      <c r="E8" s="495"/>
      <c r="F8" s="496"/>
      <c r="G8" s="497"/>
      <c r="H8" s="271">
        <f>SUM(H9:H17)</f>
        <v>0</v>
      </c>
      <c r="I8" s="272">
        <f>SUM(I9:I17)</f>
        <v>0</v>
      </c>
    </row>
    <row r="9" spans="1:9" s="28" customFormat="1" ht="15" customHeight="1" x14ac:dyDescent="0.25">
      <c r="A9" s="49"/>
      <c r="B9" s="82" t="s">
        <v>35</v>
      </c>
      <c r="C9" s="79" t="s">
        <v>625</v>
      </c>
      <c r="D9" s="75" t="s">
        <v>40</v>
      </c>
      <c r="E9" s="212">
        <v>2</v>
      </c>
      <c r="F9" s="213"/>
      <c r="G9" s="214"/>
      <c r="H9" s="177">
        <f t="shared" ref="H9:H17" si="0">+F9*E9</f>
        <v>0</v>
      </c>
      <c r="I9" s="178">
        <f t="shared" ref="I9:I17" si="1">+E9*G9</f>
        <v>0</v>
      </c>
    </row>
    <row r="10" spans="1:9" s="28" customFormat="1" ht="15" customHeight="1" x14ac:dyDescent="0.25">
      <c r="A10" s="49"/>
      <c r="B10" s="82" t="s">
        <v>139</v>
      </c>
      <c r="C10" s="79" t="s">
        <v>424</v>
      </c>
      <c r="D10" s="75" t="s">
        <v>40</v>
      </c>
      <c r="E10" s="212">
        <v>2</v>
      </c>
      <c r="F10" s="213"/>
      <c r="G10" s="214"/>
      <c r="H10" s="177">
        <f t="shared" si="0"/>
        <v>0</v>
      </c>
      <c r="I10" s="178">
        <f t="shared" si="1"/>
        <v>0</v>
      </c>
    </row>
    <row r="11" spans="1:9" s="28" customFormat="1" ht="15" customHeight="1" x14ac:dyDescent="0.25">
      <c r="A11" s="49"/>
      <c r="B11" s="82" t="s">
        <v>141</v>
      </c>
      <c r="C11" s="68" t="s">
        <v>263</v>
      </c>
      <c r="D11" s="75" t="s">
        <v>40</v>
      </c>
      <c r="E11" s="212">
        <v>4</v>
      </c>
      <c r="F11" s="213"/>
      <c r="G11" s="214"/>
      <c r="H11" s="177">
        <f t="shared" si="0"/>
        <v>0</v>
      </c>
      <c r="I11" s="178">
        <f t="shared" si="1"/>
        <v>0</v>
      </c>
    </row>
    <row r="12" spans="1:9" s="28" customFormat="1" ht="15" customHeight="1" x14ac:dyDescent="0.25">
      <c r="A12" s="49"/>
      <c r="B12" s="82" t="s">
        <v>143</v>
      </c>
      <c r="C12" s="80" t="s">
        <v>626</v>
      </c>
      <c r="D12" s="44" t="s">
        <v>40</v>
      </c>
      <c r="E12" s="215">
        <v>6</v>
      </c>
      <c r="F12" s="213"/>
      <c r="G12" s="214"/>
      <c r="H12" s="177">
        <f t="shared" si="0"/>
        <v>0</v>
      </c>
      <c r="I12" s="178">
        <f t="shared" si="1"/>
        <v>0</v>
      </c>
    </row>
    <row r="13" spans="1:9" s="28" customFormat="1" ht="15" customHeight="1" x14ac:dyDescent="0.25">
      <c r="A13" s="49"/>
      <c r="B13" s="82" t="s">
        <v>145</v>
      </c>
      <c r="C13" s="68" t="s">
        <v>61</v>
      </c>
      <c r="D13" s="44" t="s">
        <v>40</v>
      </c>
      <c r="E13" s="215">
        <v>6</v>
      </c>
      <c r="F13" s="213"/>
      <c r="G13" s="214"/>
      <c r="H13" s="177">
        <f t="shared" si="0"/>
        <v>0</v>
      </c>
      <c r="I13" s="178">
        <f t="shared" si="1"/>
        <v>0</v>
      </c>
    </row>
    <row r="14" spans="1:9" s="28" customFormat="1" ht="15" customHeight="1" x14ac:dyDescent="0.25">
      <c r="A14" s="49"/>
      <c r="B14" s="82" t="s">
        <v>265</v>
      </c>
      <c r="C14" s="79" t="s">
        <v>627</v>
      </c>
      <c r="D14" s="44" t="s">
        <v>40</v>
      </c>
      <c r="E14" s="215">
        <v>6</v>
      </c>
      <c r="F14" s="213"/>
      <c r="G14" s="214"/>
      <c r="H14" s="177">
        <f t="shared" si="0"/>
        <v>0</v>
      </c>
      <c r="I14" s="178">
        <f t="shared" si="1"/>
        <v>0</v>
      </c>
    </row>
    <row r="15" spans="1:9" s="28" customFormat="1" ht="15" customHeight="1" x14ac:dyDescent="0.25">
      <c r="A15" s="49"/>
      <c r="B15" s="82" t="s">
        <v>266</v>
      </c>
      <c r="C15" s="68" t="s">
        <v>63</v>
      </c>
      <c r="D15" s="44" t="s">
        <v>40</v>
      </c>
      <c r="E15" s="215">
        <v>2</v>
      </c>
      <c r="F15" s="213"/>
      <c r="G15" s="214"/>
      <c r="H15" s="177">
        <f t="shared" si="0"/>
        <v>0</v>
      </c>
      <c r="I15" s="178">
        <f t="shared" si="1"/>
        <v>0</v>
      </c>
    </row>
    <row r="16" spans="1:9" s="28" customFormat="1" ht="15" customHeight="1" x14ac:dyDescent="0.25">
      <c r="A16" s="49"/>
      <c r="B16" s="82" t="s">
        <v>267</v>
      </c>
      <c r="C16" s="68" t="s">
        <v>65</v>
      </c>
      <c r="D16" s="44" t="s">
        <v>40</v>
      </c>
      <c r="E16" s="215">
        <v>2</v>
      </c>
      <c r="F16" s="213"/>
      <c r="G16" s="214"/>
      <c r="H16" s="177">
        <f t="shared" si="0"/>
        <v>0</v>
      </c>
      <c r="I16" s="178">
        <f t="shared" si="1"/>
        <v>0</v>
      </c>
    </row>
    <row r="17" spans="1:9" s="28" customFormat="1" ht="15" customHeight="1" x14ac:dyDescent="0.25">
      <c r="A17" s="49"/>
      <c r="B17" s="82" t="s">
        <v>268</v>
      </c>
      <c r="C17" s="76" t="s">
        <v>67</v>
      </c>
      <c r="D17" s="44" t="s">
        <v>40</v>
      </c>
      <c r="E17" s="215">
        <v>8</v>
      </c>
      <c r="F17" s="213"/>
      <c r="G17" s="214"/>
      <c r="H17" s="177">
        <f t="shared" si="0"/>
        <v>0</v>
      </c>
      <c r="I17" s="178">
        <f t="shared" si="1"/>
        <v>0</v>
      </c>
    </row>
    <row r="18" spans="1:9" s="28" customFormat="1" ht="4.5" customHeight="1" x14ac:dyDescent="0.25">
      <c r="A18" s="141"/>
      <c r="B18" s="55"/>
      <c r="C18" s="53"/>
      <c r="D18" s="30"/>
      <c r="E18" s="207"/>
      <c r="F18" s="213"/>
      <c r="G18" s="214"/>
      <c r="H18" s="179"/>
      <c r="I18" s="178"/>
    </row>
    <row r="19" spans="1:9" s="28" customFormat="1" ht="15" customHeight="1" x14ac:dyDescent="0.25">
      <c r="A19" s="45">
        <v>2</v>
      </c>
      <c r="B19" s="55"/>
      <c r="C19" s="53" t="s">
        <v>69</v>
      </c>
      <c r="D19" s="44"/>
      <c r="E19" s="215"/>
      <c r="F19" s="213"/>
      <c r="G19" s="214"/>
      <c r="H19" s="187">
        <f>SUM(H20:H25)</f>
        <v>0</v>
      </c>
      <c r="I19" s="182">
        <f>SUM(I20:I25)</f>
        <v>0</v>
      </c>
    </row>
    <row r="20" spans="1:9" s="28" customFormat="1" ht="15" x14ac:dyDescent="0.25">
      <c r="A20" s="49"/>
      <c r="B20" s="82" t="s">
        <v>38</v>
      </c>
      <c r="C20" s="79" t="s">
        <v>656</v>
      </c>
      <c r="D20" s="44" t="s">
        <v>58</v>
      </c>
      <c r="E20" s="215">
        <v>2</v>
      </c>
      <c r="F20" s="213"/>
      <c r="G20" s="214"/>
      <c r="H20" s="177">
        <f t="shared" ref="H20:H25" si="2">+F20*E20</f>
        <v>0</v>
      </c>
      <c r="I20" s="178">
        <f t="shared" ref="I20:I25" si="3">+E20*G20</f>
        <v>0</v>
      </c>
    </row>
    <row r="21" spans="1:9" s="28" customFormat="1" ht="15" x14ac:dyDescent="0.25">
      <c r="A21" s="49"/>
      <c r="B21" s="82" t="s">
        <v>41</v>
      </c>
      <c r="C21" s="79" t="s">
        <v>657</v>
      </c>
      <c r="D21" s="44" t="s">
        <v>58</v>
      </c>
      <c r="E21" s="215">
        <v>2</v>
      </c>
      <c r="F21" s="213"/>
      <c r="G21" s="214"/>
      <c r="H21" s="177">
        <f t="shared" si="2"/>
        <v>0</v>
      </c>
      <c r="I21" s="178">
        <f t="shared" si="3"/>
        <v>0</v>
      </c>
    </row>
    <row r="22" spans="1:9" s="28" customFormat="1" ht="15" x14ac:dyDescent="0.25">
      <c r="A22" s="49"/>
      <c r="B22" s="82" t="s">
        <v>43</v>
      </c>
      <c r="C22" s="79" t="s">
        <v>658</v>
      </c>
      <c r="D22" s="44" t="s">
        <v>58</v>
      </c>
      <c r="E22" s="215">
        <v>1</v>
      </c>
      <c r="F22" s="213"/>
      <c r="G22" s="214"/>
      <c r="H22" s="177">
        <f t="shared" si="2"/>
        <v>0</v>
      </c>
      <c r="I22" s="178">
        <f t="shared" si="3"/>
        <v>0</v>
      </c>
    </row>
    <row r="23" spans="1:9" s="28" customFormat="1" ht="15" x14ac:dyDescent="0.25">
      <c r="A23" s="49"/>
      <c r="B23" s="82" t="s">
        <v>44</v>
      </c>
      <c r="C23" s="79" t="s">
        <v>661</v>
      </c>
      <c r="D23" s="44" t="s">
        <v>58</v>
      </c>
      <c r="E23" s="215">
        <v>1</v>
      </c>
      <c r="F23" s="213"/>
      <c r="G23" s="214"/>
      <c r="H23" s="177">
        <f t="shared" si="2"/>
        <v>0</v>
      </c>
      <c r="I23" s="178">
        <f t="shared" si="3"/>
        <v>0</v>
      </c>
    </row>
    <row r="24" spans="1:9" s="28" customFormat="1" ht="15" x14ac:dyDescent="0.25">
      <c r="A24" s="49"/>
      <c r="B24" s="82" t="s">
        <v>45</v>
      </c>
      <c r="C24" s="79" t="s">
        <v>660</v>
      </c>
      <c r="D24" s="44" t="s">
        <v>58</v>
      </c>
      <c r="E24" s="215">
        <v>1</v>
      </c>
      <c r="F24" s="213"/>
      <c r="G24" s="214"/>
      <c r="H24" s="177">
        <f t="shared" si="2"/>
        <v>0</v>
      </c>
      <c r="I24" s="178">
        <f t="shared" si="3"/>
        <v>0</v>
      </c>
    </row>
    <row r="25" spans="1:9" s="28" customFormat="1" ht="15" x14ac:dyDescent="0.25">
      <c r="A25" s="49"/>
      <c r="B25" s="82" t="s">
        <v>43</v>
      </c>
      <c r="C25" s="79" t="s">
        <v>659</v>
      </c>
      <c r="D25" s="44" t="s">
        <v>58</v>
      </c>
      <c r="E25" s="215">
        <v>1</v>
      </c>
      <c r="F25" s="213"/>
      <c r="G25" s="214"/>
      <c r="H25" s="177">
        <f t="shared" si="2"/>
        <v>0</v>
      </c>
      <c r="I25" s="178">
        <f t="shared" si="3"/>
        <v>0</v>
      </c>
    </row>
    <row r="26" spans="1:9" s="28" customFormat="1" ht="4.5" customHeight="1" x14ac:dyDescent="0.25">
      <c r="A26" s="141"/>
      <c r="B26" s="55"/>
      <c r="C26" s="53"/>
      <c r="D26" s="30"/>
      <c r="E26" s="207"/>
      <c r="F26" s="213"/>
      <c r="G26" s="214"/>
      <c r="H26" s="179"/>
      <c r="I26" s="178"/>
    </row>
    <row r="27" spans="1:9" s="28" customFormat="1" ht="15" x14ac:dyDescent="0.25">
      <c r="A27" s="45">
        <v>3</v>
      </c>
      <c r="B27" s="55"/>
      <c r="C27" s="53" t="s">
        <v>630</v>
      </c>
      <c r="D27" s="44"/>
      <c r="E27" s="215"/>
      <c r="F27" s="213"/>
      <c r="G27" s="214"/>
      <c r="H27" s="187">
        <f>SUM(H28:H42)</f>
        <v>0</v>
      </c>
      <c r="I27" s="182">
        <f>SUM(I28:I42)</f>
        <v>0</v>
      </c>
    </row>
    <row r="28" spans="1:9" s="28" customFormat="1" ht="15" customHeight="1" x14ac:dyDescent="0.25">
      <c r="A28" s="49"/>
      <c r="B28" s="82" t="s">
        <v>151</v>
      </c>
      <c r="C28" s="79" t="s">
        <v>663</v>
      </c>
      <c r="D28" s="44" t="s">
        <v>762</v>
      </c>
      <c r="E28" s="215">
        <v>8000</v>
      </c>
      <c r="F28" s="213"/>
      <c r="G28" s="214"/>
      <c r="H28" s="177">
        <f>+F28*E28</f>
        <v>0</v>
      </c>
      <c r="I28" s="178">
        <f>+E28*G28</f>
        <v>0</v>
      </c>
    </row>
    <row r="29" spans="1:9" s="28" customFormat="1" ht="15" customHeight="1" x14ac:dyDescent="0.25">
      <c r="A29" s="140"/>
      <c r="B29" s="82" t="s">
        <v>153</v>
      </c>
      <c r="C29" s="129" t="s">
        <v>628</v>
      </c>
      <c r="D29" s="44" t="s">
        <v>40</v>
      </c>
      <c r="E29" s="215">
        <v>8</v>
      </c>
      <c r="F29" s="213"/>
      <c r="G29" s="214"/>
      <c r="H29" s="177">
        <f>+F29*E29</f>
        <v>0</v>
      </c>
      <c r="I29" s="178">
        <f t="shared" ref="I29:I31" si="4">+E29*G29</f>
        <v>0</v>
      </c>
    </row>
    <row r="30" spans="1:9" s="28" customFormat="1" ht="15" customHeight="1" x14ac:dyDescent="0.25">
      <c r="A30" s="140"/>
      <c r="B30" s="82" t="s">
        <v>212</v>
      </c>
      <c r="C30" s="129" t="s">
        <v>643</v>
      </c>
      <c r="D30" s="44" t="s">
        <v>40</v>
      </c>
      <c r="E30" s="215">
        <v>16</v>
      </c>
      <c r="F30" s="213"/>
      <c r="G30" s="214"/>
      <c r="H30" s="177">
        <f>+F30*E30</f>
        <v>0</v>
      </c>
      <c r="I30" s="178">
        <f t="shared" si="4"/>
        <v>0</v>
      </c>
    </row>
    <row r="31" spans="1:9" s="28" customFormat="1" ht="18" customHeight="1" x14ac:dyDescent="0.25">
      <c r="A31" s="140"/>
      <c r="B31" s="82" t="s">
        <v>213</v>
      </c>
      <c r="C31" s="129" t="s">
        <v>629</v>
      </c>
      <c r="D31" s="44" t="s">
        <v>36</v>
      </c>
      <c r="E31" s="215">
        <v>4</v>
      </c>
      <c r="F31" s="213"/>
      <c r="G31" s="214"/>
      <c r="H31" s="177">
        <f>+F31*E31</f>
        <v>0</v>
      </c>
      <c r="I31" s="178">
        <f t="shared" si="4"/>
        <v>0</v>
      </c>
    </row>
    <row r="32" spans="1:9" s="28" customFormat="1" ht="4.5" customHeight="1" x14ac:dyDescent="0.25">
      <c r="A32" s="141"/>
      <c r="B32" s="55"/>
      <c r="C32" s="53"/>
      <c r="D32" s="30"/>
      <c r="E32" s="207"/>
      <c r="F32" s="213"/>
      <c r="G32" s="214"/>
      <c r="H32" s="179"/>
      <c r="I32" s="178"/>
    </row>
    <row r="33" spans="1:9" s="28" customFormat="1" ht="15" customHeight="1" x14ac:dyDescent="0.25">
      <c r="A33" s="498"/>
      <c r="B33" s="499"/>
      <c r="C33" s="500"/>
      <c r="D33" s="501"/>
      <c r="E33" s="215"/>
      <c r="F33" s="213"/>
      <c r="G33" s="214"/>
      <c r="H33" s="177">
        <f t="shared" ref="H33:H41" si="5">+F33*E33</f>
        <v>0</v>
      </c>
      <c r="I33" s="178">
        <f t="shared" ref="I33:I41" si="6">+E33*G33</f>
        <v>0</v>
      </c>
    </row>
    <row r="34" spans="1:9" s="28" customFormat="1" ht="15" customHeight="1" x14ac:dyDescent="0.25">
      <c r="A34" s="498"/>
      <c r="B34" s="499"/>
      <c r="C34" s="500"/>
      <c r="D34" s="501"/>
      <c r="E34" s="215"/>
      <c r="F34" s="213"/>
      <c r="G34" s="214"/>
      <c r="H34" s="177">
        <f t="shared" si="5"/>
        <v>0</v>
      </c>
      <c r="I34" s="178">
        <f t="shared" si="6"/>
        <v>0</v>
      </c>
    </row>
    <row r="35" spans="1:9" s="28" customFormat="1" ht="15" customHeight="1" x14ac:dyDescent="0.25">
      <c r="A35" s="498"/>
      <c r="B35" s="499"/>
      <c r="C35" s="500"/>
      <c r="D35" s="501"/>
      <c r="E35" s="215"/>
      <c r="F35" s="213"/>
      <c r="G35" s="214"/>
      <c r="H35" s="177">
        <f t="shared" si="5"/>
        <v>0</v>
      </c>
      <c r="I35" s="178">
        <f t="shared" si="6"/>
        <v>0</v>
      </c>
    </row>
    <row r="36" spans="1:9" s="28" customFormat="1" ht="15" customHeight="1" x14ac:dyDescent="0.25">
      <c r="A36" s="498"/>
      <c r="B36" s="499"/>
      <c r="C36" s="500"/>
      <c r="D36" s="501"/>
      <c r="E36" s="215"/>
      <c r="F36" s="213"/>
      <c r="G36" s="214"/>
      <c r="H36" s="177">
        <f t="shared" si="5"/>
        <v>0</v>
      </c>
      <c r="I36" s="178">
        <f t="shared" si="6"/>
        <v>0</v>
      </c>
    </row>
    <row r="37" spans="1:9" s="28" customFormat="1" ht="15" customHeight="1" x14ac:dyDescent="0.25">
      <c r="A37" s="498"/>
      <c r="B37" s="499"/>
      <c r="C37" s="500"/>
      <c r="D37" s="501"/>
      <c r="E37" s="215"/>
      <c r="F37" s="213"/>
      <c r="G37" s="214"/>
      <c r="H37" s="177">
        <f t="shared" si="5"/>
        <v>0</v>
      </c>
      <c r="I37" s="178">
        <f t="shared" si="6"/>
        <v>0</v>
      </c>
    </row>
    <row r="38" spans="1:9" s="28" customFormat="1" ht="15" customHeight="1" x14ac:dyDescent="0.25">
      <c r="A38" s="498"/>
      <c r="B38" s="499"/>
      <c r="C38" s="500"/>
      <c r="D38" s="501"/>
      <c r="E38" s="215"/>
      <c r="F38" s="213"/>
      <c r="G38" s="214"/>
      <c r="H38" s="177">
        <f t="shared" si="5"/>
        <v>0</v>
      </c>
      <c r="I38" s="178">
        <f t="shared" si="6"/>
        <v>0</v>
      </c>
    </row>
    <row r="39" spans="1:9" s="28" customFormat="1" ht="15" customHeight="1" x14ac:dyDescent="0.25">
      <c r="A39" s="498"/>
      <c r="B39" s="499"/>
      <c r="C39" s="500"/>
      <c r="D39" s="501"/>
      <c r="E39" s="215"/>
      <c r="F39" s="213"/>
      <c r="G39" s="214"/>
      <c r="H39" s="177">
        <f t="shared" si="5"/>
        <v>0</v>
      </c>
      <c r="I39" s="178">
        <f t="shared" si="6"/>
        <v>0</v>
      </c>
    </row>
    <row r="40" spans="1:9" s="28" customFormat="1" ht="15" customHeight="1" x14ac:dyDescent="0.25">
      <c r="A40" s="498"/>
      <c r="B40" s="499"/>
      <c r="C40" s="500"/>
      <c r="D40" s="501"/>
      <c r="E40" s="215"/>
      <c r="F40" s="213"/>
      <c r="G40" s="214"/>
      <c r="H40" s="177">
        <f t="shared" si="5"/>
        <v>0</v>
      </c>
      <c r="I40" s="178">
        <f t="shared" si="6"/>
        <v>0</v>
      </c>
    </row>
    <row r="41" spans="1:9" s="28" customFormat="1" ht="15" customHeight="1" x14ac:dyDescent="0.25">
      <c r="A41" s="498"/>
      <c r="B41" s="499"/>
      <c r="C41" s="500"/>
      <c r="D41" s="501"/>
      <c r="E41" s="215"/>
      <c r="F41" s="213"/>
      <c r="G41" s="214"/>
      <c r="H41" s="177">
        <f t="shared" si="5"/>
        <v>0</v>
      </c>
      <c r="I41" s="178">
        <f t="shared" si="6"/>
        <v>0</v>
      </c>
    </row>
    <row r="42" spans="1:9" s="28" customFormat="1" ht="6" customHeight="1" thickBot="1" x14ac:dyDescent="0.3">
      <c r="A42" s="142"/>
      <c r="B42" s="143"/>
      <c r="C42" s="144"/>
      <c r="D42" s="145"/>
      <c r="E42" s="146"/>
      <c r="F42" s="147"/>
      <c r="G42" s="148"/>
      <c r="H42" s="149"/>
      <c r="I42" s="150"/>
    </row>
    <row r="43" spans="1:9" ht="19.149999999999999" customHeight="1" thickBot="1" x14ac:dyDescent="0.3">
      <c r="A43" s="607" t="str">
        <f>+INDICE!C18</f>
        <v>C-3.1 Provisiones principales Ampliación ET Las Heras</v>
      </c>
      <c r="B43" s="608"/>
      <c r="C43" s="608"/>
      <c r="D43" s="608"/>
      <c r="E43" s="608"/>
      <c r="F43" s="608"/>
      <c r="G43" s="37" t="s">
        <v>756</v>
      </c>
      <c r="H43" s="64">
        <f>+H19+H8+H27+SUM(H33:H41)</f>
        <v>0</v>
      </c>
      <c r="I43" s="63">
        <f>+I19+I8+I27+SUM(I33:I41)</f>
        <v>0</v>
      </c>
    </row>
    <row r="44" spans="1:9" x14ac:dyDescent="0.25">
      <c r="A44" s="610" t="s">
        <v>757</v>
      </c>
      <c r="B44" s="610"/>
      <c r="C44" s="610"/>
      <c r="D44" s="610"/>
      <c r="E44" s="610"/>
      <c r="F44" s="610"/>
      <c r="G44" s="610"/>
      <c r="H44" s="610"/>
      <c r="I44" s="610"/>
    </row>
    <row r="45" spans="1:9" x14ac:dyDescent="0.25">
      <c r="A45" s="611" t="s">
        <v>758</v>
      </c>
      <c r="B45" s="611"/>
      <c r="C45" s="611"/>
      <c r="D45" s="611"/>
      <c r="E45" s="611"/>
      <c r="F45" s="611"/>
      <c r="G45" s="611"/>
      <c r="H45" s="611"/>
      <c r="I45" s="611"/>
    </row>
    <row r="46" spans="1:9" x14ac:dyDescent="0.25">
      <c r="A46" s="612"/>
      <c r="B46" s="612"/>
      <c r="C46" s="612"/>
      <c r="D46" s="612"/>
      <c r="E46" s="612"/>
      <c r="F46" s="612"/>
      <c r="G46" s="612"/>
      <c r="H46" s="612"/>
      <c r="I46" s="612"/>
    </row>
    <row r="47" spans="1:9" x14ac:dyDescent="0.25">
      <c r="A47" s="244"/>
      <c r="B47" s="244"/>
      <c r="C47" s="244"/>
      <c r="D47" s="244"/>
      <c r="E47" s="244"/>
      <c r="F47" s="244"/>
      <c r="G47" s="244"/>
      <c r="H47" s="244"/>
      <c r="I47" s="244"/>
    </row>
    <row r="48" spans="1:9" x14ac:dyDescent="0.25">
      <c r="A48"/>
      <c r="B48"/>
      <c r="C48" s="613" t="s">
        <v>759</v>
      </c>
      <c r="D48" s="613"/>
      <c r="E48"/>
      <c r="F48"/>
      <c r="G48" s="152"/>
      <c r="H48" s="613" t="s">
        <v>759</v>
      </c>
      <c r="I48" s="613"/>
    </row>
    <row r="49" spans="1:9" x14ac:dyDescent="0.25">
      <c r="A49"/>
      <c r="B49"/>
      <c r="C49" s="606" t="s">
        <v>760</v>
      </c>
      <c r="D49" s="606"/>
      <c r="E49"/>
      <c r="F49"/>
      <c r="G49" s="152"/>
      <c r="H49" s="606" t="s">
        <v>761</v>
      </c>
      <c r="I49" s="606"/>
    </row>
    <row r="50" spans="1:9" x14ac:dyDescent="0.25">
      <c r="A50" s="13"/>
      <c r="B50" s="13"/>
      <c r="C50" s="12"/>
      <c r="D50" s="13"/>
      <c r="E50" s="13"/>
      <c r="F50" s="12"/>
      <c r="G50" s="12"/>
      <c r="H50" s="12"/>
      <c r="I50" s="12"/>
    </row>
    <row r="51" spans="1:9" x14ac:dyDescent="0.2">
      <c r="A51" s="1"/>
      <c r="B51" s="1"/>
      <c r="C51" s="1"/>
      <c r="D51" s="1"/>
      <c r="E51" s="1"/>
      <c r="F51" s="1"/>
      <c r="G51" s="1"/>
      <c r="H51" s="1"/>
      <c r="I51" s="1"/>
    </row>
  </sheetData>
  <sheetProtection algorithmName="SHA-512" hashValue="keYNP2RtwmzhAHPT9lp4sp94DDV7ulS+z+LQvAFoFJBgN/RMUmWNkf3YkNFhQjIwoYaa6/fOeLijf+UUUnpxyg==" saltValue="4+qjlm9xRGsiZO4Bz+xrng==" spinCount="100000" sheet="1" objects="1" scenarios="1"/>
  <mergeCells count="16">
    <mergeCell ref="A45:I45"/>
    <mergeCell ref="A46:I46"/>
    <mergeCell ref="C48:D48"/>
    <mergeCell ref="H48:I48"/>
    <mergeCell ref="C49:D49"/>
    <mergeCell ref="H49:I49"/>
    <mergeCell ref="A43:F43"/>
    <mergeCell ref="A44:I44"/>
    <mergeCell ref="A1:I1"/>
    <mergeCell ref="A3:I3"/>
    <mergeCell ref="A5:A7"/>
    <mergeCell ref="B5:B7"/>
    <mergeCell ref="D5:D7"/>
    <mergeCell ref="E5:E7"/>
    <mergeCell ref="F5:G6"/>
    <mergeCell ref="H5:I6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46" orientation="landscape" r:id="rId1"/>
  <headerFooter>
    <oddHeader>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571C-EB15-46DB-A96B-75B8706C177E}">
  <sheetPr>
    <pageSetUpPr fitToPage="1"/>
  </sheetPr>
  <dimension ref="A1:K170"/>
  <sheetViews>
    <sheetView view="pageBreakPreview" topLeftCell="A2" zoomScale="98" zoomScaleNormal="85" zoomScaleSheetLayoutView="98" workbookViewId="0">
      <selection activeCell="A74" sqref="A8:I74"/>
    </sheetView>
  </sheetViews>
  <sheetFormatPr baseColWidth="10" defaultColWidth="11.42578125" defaultRowHeight="12.75" x14ac:dyDescent="0.2"/>
  <cols>
    <col min="1" max="1" width="4.7109375" style="13" customWidth="1"/>
    <col min="2" max="2" width="5.28515625" style="13" customWidth="1"/>
    <col min="3" max="3" width="53.28515625" style="12" customWidth="1"/>
    <col min="4" max="4" width="7.140625" style="12" bestFit="1" customWidth="1"/>
    <col min="5" max="5" width="6.28515625" style="12" customWidth="1"/>
    <col min="6" max="6" width="15" style="12" customWidth="1"/>
    <col min="7" max="7" width="20.42578125" style="12" customWidth="1"/>
    <col min="8" max="8" width="14.140625" style="2" customWidth="1"/>
    <col min="9" max="9" width="21.85546875" style="2" customWidth="1"/>
    <col min="10" max="10" width="11.42578125" style="2"/>
    <col min="11" max="11" width="20.140625" style="2" customWidth="1"/>
    <col min="12" max="234" width="11.42578125" style="2"/>
    <col min="235" max="235" width="5.5703125" style="2" customWidth="1"/>
    <col min="236" max="236" width="6.28515625" style="2" customWidth="1"/>
    <col min="237" max="237" width="122.42578125" style="2" customWidth="1"/>
    <col min="238" max="238" width="7.140625" style="2" bestFit="1" customWidth="1"/>
    <col min="239" max="239" width="7.140625" style="2" customWidth="1"/>
    <col min="240" max="243" width="15.7109375" style="2" customWidth="1"/>
    <col min="244" max="490" width="11.42578125" style="2"/>
    <col min="491" max="491" width="5.5703125" style="2" customWidth="1"/>
    <col min="492" max="492" width="6.28515625" style="2" customWidth="1"/>
    <col min="493" max="493" width="122.42578125" style="2" customWidth="1"/>
    <col min="494" max="494" width="7.140625" style="2" bestFit="1" customWidth="1"/>
    <col min="495" max="495" width="7.140625" style="2" customWidth="1"/>
    <col min="496" max="499" width="15.7109375" style="2" customWidth="1"/>
    <col min="500" max="746" width="11.42578125" style="2"/>
    <col min="747" max="747" width="5.5703125" style="2" customWidth="1"/>
    <col min="748" max="748" width="6.28515625" style="2" customWidth="1"/>
    <col min="749" max="749" width="122.42578125" style="2" customWidth="1"/>
    <col min="750" max="750" width="7.140625" style="2" bestFit="1" customWidth="1"/>
    <col min="751" max="751" width="7.140625" style="2" customWidth="1"/>
    <col min="752" max="755" width="15.7109375" style="2" customWidth="1"/>
    <col min="756" max="1002" width="11.42578125" style="2"/>
    <col min="1003" max="1003" width="5.5703125" style="2" customWidth="1"/>
    <col min="1004" max="1004" width="6.28515625" style="2" customWidth="1"/>
    <col min="1005" max="1005" width="122.42578125" style="2" customWidth="1"/>
    <col min="1006" max="1006" width="7.140625" style="2" bestFit="1" customWidth="1"/>
    <col min="1007" max="1007" width="7.140625" style="2" customWidth="1"/>
    <col min="1008" max="1011" width="15.7109375" style="2" customWidth="1"/>
    <col min="1012" max="1258" width="11.42578125" style="2"/>
    <col min="1259" max="1259" width="5.5703125" style="2" customWidth="1"/>
    <col min="1260" max="1260" width="6.28515625" style="2" customWidth="1"/>
    <col min="1261" max="1261" width="122.42578125" style="2" customWidth="1"/>
    <col min="1262" max="1262" width="7.140625" style="2" bestFit="1" customWidth="1"/>
    <col min="1263" max="1263" width="7.140625" style="2" customWidth="1"/>
    <col min="1264" max="1267" width="15.7109375" style="2" customWidth="1"/>
    <col min="1268" max="1514" width="11.42578125" style="2"/>
    <col min="1515" max="1515" width="5.5703125" style="2" customWidth="1"/>
    <col min="1516" max="1516" width="6.28515625" style="2" customWidth="1"/>
    <col min="1517" max="1517" width="122.42578125" style="2" customWidth="1"/>
    <col min="1518" max="1518" width="7.140625" style="2" bestFit="1" customWidth="1"/>
    <col min="1519" max="1519" width="7.140625" style="2" customWidth="1"/>
    <col min="1520" max="1523" width="15.7109375" style="2" customWidth="1"/>
    <col min="1524" max="1770" width="11.42578125" style="2"/>
    <col min="1771" max="1771" width="5.5703125" style="2" customWidth="1"/>
    <col min="1772" max="1772" width="6.28515625" style="2" customWidth="1"/>
    <col min="1773" max="1773" width="122.42578125" style="2" customWidth="1"/>
    <col min="1774" max="1774" width="7.140625" style="2" bestFit="1" customWidth="1"/>
    <col min="1775" max="1775" width="7.140625" style="2" customWidth="1"/>
    <col min="1776" max="1779" width="15.7109375" style="2" customWidth="1"/>
    <col min="1780" max="2026" width="11.42578125" style="2"/>
    <col min="2027" max="2027" width="5.5703125" style="2" customWidth="1"/>
    <col min="2028" max="2028" width="6.28515625" style="2" customWidth="1"/>
    <col min="2029" max="2029" width="122.42578125" style="2" customWidth="1"/>
    <col min="2030" max="2030" width="7.140625" style="2" bestFit="1" customWidth="1"/>
    <col min="2031" max="2031" width="7.140625" style="2" customWidth="1"/>
    <col min="2032" max="2035" width="15.7109375" style="2" customWidth="1"/>
    <col min="2036" max="2282" width="11.42578125" style="2"/>
    <col min="2283" max="2283" width="5.5703125" style="2" customWidth="1"/>
    <col min="2284" max="2284" width="6.28515625" style="2" customWidth="1"/>
    <col min="2285" max="2285" width="122.42578125" style="2" customWidth="1"/>
    <col min="2286" max="2286" width="7.140625" style="2" bestFit="1" customWidth="1"/>
    <col min="2287" max="2287" width="7.140625" style="2" customWidth="1"/>
    <col min="2288" max="2291" width="15.7109375" style="2" customWidth="1"/>
    <col min="2292" max="2538" width="11.42578125" style="2"/>
    <col min="2539" max="2539" width="5.5703125" style="2" customWidth="1"/>
    <col min="2540" max="2540" width="6.28515625" style="2" customWidth="1"/>
    <col min="2541" max="2541" width="122.42578125" style="2" customWidth="1"/>
    <col min="2542" max="2542" width="7.140625" style="2" bestFit="1" customWidth="1"/>
    <col min="2543" max="2543" width="7.140625" style="2" customWidth="1"/>
    <col min="2544" max="2547" width="15.7109375" style="2" customWidth="1"/>
    <col min="2548" max="2794" width="11.42578125" style="2"/>
    <col min="2795" max="2795" width="5.5703125" style="2" customWidth="1"/>
    <col min="2796" max="2796" width="6.28515625" style="2" customWidth="1"/>
    <col min="2797" max="2797" width="122.42578125" style="2" customWidth="1"/>
    <col min="2798" max="2798" width="7.140625" style="2" bestFit="1" customWidth="1"/>
    <col min="2799" max="2799" width="7.140625" style="2" customWidth="1"/>
    <col min="2800" max="2803" width="15.7109375" style="2" customWidth="1"/>
    <col min="2804" max="3050" width="11.42578125" style="2"/>
    <col min="3051" max="3051" width="5.5703125" style="2" customWidth="1"/>
    <col min="3052" max="3052" width="6.28515625" style="2" customWidth="1"/>
    <col min="3053" max="3053" width="122.42578125" style="2" customWidth="1"/>
    <col min="3054" max="3054" width="7.140625" style="2" bestFit="1" customWidth="1"/>
    <col min="3055" max="3055" width="7.140625" style="2" customWidth="1"/>
    <col min="3056" max="3059" width="15.7109375" style="2" customWidth="1"/>
    <col min="3060" max="3306" width="11.42578125" style="2"/>
    <col min="3307" max="3307" width="5.5703125" style="2" customWidth="1"/>
    <col min="3308" max="3308" width="6.28515625" style="2" customWidth="1"/>
    <col min="3309" max="3309" width="122.42578125" style="2" customWidth="1"/>
    <col min="3310" max="3310" width="7.140625" style="2" bestFit="1" customWidth="1"/>
    <col min="3311" max="3311" width="7.140625" style="2" customWidth="1"/>
    <col min="3312" max="3315" width="15.7109375" style="2" customWidth="1"/>
    <col min="3316" max="3562" width="11.42578125" style="2"/>
    <col min="3563" max="3563" width="5.5703125" style="2" customWidth="1"/>
    <col min="3564" max="3564" width="6.28515625" style="2" customWidth="1"/>
    <col min="3565" max="3565" width="122.42578125" style="2" customWidth="1"/>
    <col min="3566" max="3566" width="7.140625" style="2" bestFit="1" customWidth="1"/>
    <col min="3567" max="3567" width="7.140625" style="2" customWidth="1"/>
    <col min="3568" max="3571" width="15.7109375" style="2" customWidth="1"/>
    <col min="3572" max="3818" width="11.42578125" style="2"/>
    <col min="3819" max="3819" width="5.5703125" style="2" customWidth="1"/>
    <col min="3820" max="3820" width="6.28515625" style="2" customWidth="1"/>
    <col min="3821" max="3821" width="122.42578125" style="2" customWidth="1"/>
    <col min="3822" max="3822" width="7.140625" style="2" bestFit="1" customWidth="1"/>
    <col min="3823" max="3823" width="7.140625" style="2" customWidth="1"/>
    <col min="3824" max="3827" width="15.7109375" style="2" customWidth="1"/>
    <col min="3828" max="4074" width="11.42578125" style="2"/>
    <col min="4075" max="4075" width="5.5703125" style="2" customWidth="1"/>
    <col min="4076" max="4076" width="6.28515625" style="2" customWidth="1"/>
    <col min="4077" max="4077" width="122.42578125" style="2" customWidth="1"/>
    <col min="4078" max="4078" width="7.140625" style="2" bestFit="1" customWidth="1"/>
    <col min="4079" max="4079" width="7.140625" style="2" customWidth="1"/>
    <col min="4080" max="4083" width="15.7109375" style="2" customWidth="1"/>
    <col min="4084" max="4330" width="11.42578125" style="2"/>
    <col min="4331" max="4331" width="5.5703125" style="2" customWidth="1"/>
    <col min="4332" max="4332" width="6.28515625" style="2" customWidth="1"/>
    <col min="4333" max="4333" width="122.42578125" style="2" customWidth="1"/>
    <col min="4334" max="4334" width="7.140625" style="2" bestFit="1" customWidth="1"/>
    <col min="4335" max="4335" width="7.140625" style="2" customWidth="1"/>
    <col min="4336" max="4339" width="15.7109375" style="2" customWidth="1"/>
    <col min="4340" max="4586" width="11.42578125" style="2"/>
    <col min="4587" max="4587" width="5.5703125" style="2" customWidth="1"/>
    <col min="4588" max="4588" width="6.28515625" style="2" customWidth="1"/>
    <col min="4589" max="4589" width="122.42578125" style="2" customWidth="1"/>
    <col min="4590" max="4590" width="7.140625" style="2" bestFit="1" customWidth="1"/>
    <col min="4591" max="4591" width="7.140625" style="2" customWidth="1"/>
    <col min="4592" max="4595" width="15.7109375" style="2" customWidth="1"/>
    <col min="4596" max="4842" width="11.42578125" style="2"/>
    <col min="4843" max="4843" width="5.5703125" style="2" customWidth="1"/>
    <col min="4844" max="4844" width="6.28515625" style="2" customWidth="1"/>
    <col min="4845" max="4845" width="122.42578125" style="2" customWidth="1"/>
    <col min="4846" max="4846" width="7.140625" style="2" bestFit="1" customWidth="1"/>
    <col min="4847" max="4847" width="7.140625" style="2" customWidth="1"/>
    <col min="4848" max="4851" width="15.7109375" style="2" customWidth="1"/>
    <col min="4852" max="5098" width="11.42578125" style="2"/>
    <col min="5099" max="5099" width="5.5703125" style="2" customWidth="1"/>
    <col min="5100" max="5100" width="6.28515625" style="2" customWidth="1"/>
    <col min="5101" max="5101" width="122.42578125" style="2" customWidth="1"/>
    <col min="5102" max="5102" width="7.140625" style="2" bestFit="1" customWidth="1"/>
    <col min="5103" max="5103" width="7.140625" style="2" customWidth="1"/>
    <col min="5104" max="5107" width="15.7109375" style="2" customWidth="1"/>
    <col min="5108" max="5354" width="11.42578125" style="2"/>
    <col min="5355" max="5355" width="5.5703125" style="2" customWidth="1"/>
    <col min="5356" max="5356" width="6.28515625" style="2" customWidth="1"/>
    <col min="5357" max="5357" width="122.42578125" style="2" customWidth="1"/>
    <col min="5358" max="5358" width="7.140625" style="2" bestFit="1" customWidth="1"/>
    <col min="5359" max="5359" width="7.140625" style="2" customWidth="1"/>
    <col min="5360" max="5363" width="15.7109375" style="2" customWidth="1"/>
    <col min="5364" max="5610" width="11.42578125" style="2"/>
    <col min="5611" max="5611" width="5.5703125" style="2" customWidth="1"/>
    <col min="5612" max="5612" width="6.28515625" style="2" customWidth="1"/>
    <col min="5613" max="5613" width="122.42578125" style="2" customWidth="1"/>
    <col min="5614" max="5614" width="7.140625" style="2" bestFit="1" customWidth="1"/>
    <col min="5615" max="5615" width="7.140625" style="2" customWidth="1"/>
    <col min="5616" max="5619" width="15.7109375" style="2" customWidth="1"/>
    <col min="5620" max="5866" width="11.42578125" style="2"/>
    <col min="5867" max="5867" width="5.5703125" style="2" customWidth="1"/>
    <col min="5868" max="5868" width="6.28515625" style="2" customWidth="1"/>
    <col min="5869" max="5869" width="122.42578125" style="2" customWidth="1"/>
    <col min="5870" max="5870" width="7.140625" style="2" bestFit="1" customWidth="1"/>
    <col min="5871" max="5871" width="7.140625" style="2" customWidth="1"/>
    <col min="5872" max="5875" width="15.7109375" style="2" customWidth="1"/>
    <col min="5876" max="6122" width="11.42578125" style="2"/>
    <col min="6123" max="6123" width="5.5703125" style="2" customWidth="1"/>
    <col min="6124" max="6124" width="6.28515625" style="2" customWidth="1"/>
    <col min="6125" max="6125" width="122.42578125" style="2" customWidth="1"/>
    <col min="6126" max="6126" width="7.140625" style="2" bestFit="1" customWidth="1"/>
    <col min="6127" max="6127" width="7.140625" style="2" customWidth="1"/>
    <col min="6128" max="6131" width="15.7109375" style="2" customWidth="1"/>
    <col min="6132" max="6378" width="11.42578125" style="2"/>
    <col min="6379" max="6379" width="5.5703125" style="2" customWidth="1"/>
    <col min="6380" max="6380" width="6.28515625" style="2" customWidth="1"/>
    <col min="6381" max="6381" width="122.42578125" style="2" customWidth="1"/>
    <col min="6382" max="6382" width="7.140625" style="2" bestFit="1" customWidth="1"/>
    <col min="6383" max="6383" width="7.140625" style="2" customWidth="1"/>
    <col min="6384" max="6387" width="15.7109375" style="2" customWidth="1"/>
    <col min="6388" max="6634" width="11.42578125" style="2"/>
    <col min="6635" max="6635" width="5.5703125" style="2" customWidth="1"/>
    <col min="6636" max="6636" width="6.28515625" style="2" customWidth="1"/>
    <col min="6637" max="6637" width="122.42578125" style="2" customWidth="1"/>
    <col min="6638" max="6638" width="7.140625" style="2" bestFit="1" customWidth="1"/>
    <col min="6639" max="6639" width="7.140625" style="2" customWidth="1"/>
    <col min="6640" max="6643" width="15.7109375" style="2" customWidth="1"/>
    <col min="6644" max="6890" width="11.42578125" style="2"/>
    <col min="6891" max="6891" width="5.5703125" style="2" customWidth="1"/>
    <col min="6892" max="6892" width="6.28515625" style="2" customWidth="1"/>
    <col min="6893" max="6893" width="122.42578125" style="2" customWidth="1"/>
    <col min="6894" max="6894" width="7.140625" style="2" bestFit="1" customWidth="1"/>
    <col min="6895" max="6895" width="7.140625" style="2" customWidth="1"/>
    <col min="6896" max="6899" width="15.7109375" style="2" customWidth="1"/>
    <col min="6900" max="7146" width="11.42578125" style="2"/>
    <col min="7147" max="7147" width="5.5703125" style="2" customWidth="1"/>
    <col min="7148" max="7148" width="6.28515625" style="2" customWidth="1"/>
    <col min="7149" max="7149" width="122.42578125" style="2" customWidth="1"/>
    <col min="7150" max="7150" width="7.140625" style="2" bestFit="1" customWidth="1"/>
    <col min="7151" max="7151" width="7.140625" style="2" customWidth="1"/>
    <col min="7152" max="7155" width="15.7109375" style="2" customWidth="1"/>
    <col min="7156" max="7402" width="11.42578125" style="2"/>
    <col min="7403" max="7403" width="5.5703125" style="2" customWidth="1"/>
    <col min="7404" max="7404" width="6.28515625" style="2" customWidth="1"/>
    <col min="7405" max="7405" width="122.42578125" style="2" customWidth="1"/>
    <col min="7406" max="7406" width="7.140625" style="2" bestFit="1" customWidth="1"/>
    <col min="7407" max="7407" width="7.140625" style="2" customWidth="1"/>
    <col min="7408" max="7411" width="15.7109375" style="2" customWidth="1"/>
    <col min="7412" max="7658" width="11.42578125" style="2"/>
    <col min="7659" max="7659" width="5.5703125" style="2" customWidth="1"/>
    <col min="7660" max="7660" width="6.28515625" style="2" customWidth="1"/>
    <col min="7661" max="7661" width="122.42578125" style="2" customWidth="1"/>
    <col min="7662" max="7662" width="7.140625" style="2" bestFit="1" customWidth="1"/>
    <col min="7663" max="7663" width="7.140625" style="2" customWidth="1"/>
    <col min="7664" max="7667" width="15.7109375" style="2" customWidth="1"/>
    <col min="7668" max="7914" width="11.42578125" style="2"/>
    <col min="7915" max="7915" width="5.5703125" style="2" customWidth="1"/>
    <col min="7916" max="7916" width="6.28515625" style="2" customWidth="1"/>
    <col min="7917" max="7917" width="122.42578125" style="2" customWidth="1"/>
    <col min="7918" max="7918" width="7.140625" style="2" bestFit="1" customWidth="1"/>
    <col min="7919" max="7919" width="7.140625" style="2" customWidth="1"/>
    <col min="7920" max="7923" width="15.7109375" style="2" customWidth="1"/>
    <col min="7924" max="8170" width="11.42578125" style="2"/>
    <col min="8171" max="8171" width="5.5703125" style="2" customWidth="1"/>
    <col min="8172" max="8172" width="6.28515625" style="2" customWidth="1"/>
    <col min="8173" max="8173" width="122.42578125" style="2" customWidth="1"/>
    <col min="8174" max="8174" width="7.140625" style="2" bestFit="1" customWidth="1"/>
    <col min="8175" max="8175" width="7.140625" style="2" customWidth="1"/>
    <col min="8176" max="8179" width="15.7109375" style="2" customWidth="1"/>
    <col min="8180" max="8426" width="11.42578125" style="2"/>
    <col min="8427" max="8427" width="5.5703125" style="2" customWidth="1"/>
    <col min="8428" max="8428" width="6.28515625" style="2" customWidth="1"/>
    <col min="8429" max="8429" width="122.42578125" style="2" customWidth="1"/>
    <col min="8430" max="8430" width="7.140625" style="2" bestFit="1" customWidth="1"/>
    <col min="8431" max="8431" width="7.140625" style="2" customWidth="1"/>
    <col min="8432" max="8435" width="15.7109375" style="2" customWidth="1"/>
    <col min="8436" max="8682" width="11.42578125" style="2"/>
    <col min="8683" max="8683" width="5.5703125" style="2" customWidth="1"/>
    <col min="8684" max="8684" width="6.28515625" style="2" customWidth="1"/>
    <col min="8685" max="8685" width="122.42578125" style="2" customWidth="1"/>
    <col min="8686" max="8686" width="7.140625" style="2" bestFit="1" customWidth="1"/>
    <col min="8687" max="8687" width="7.140625" style="2" customWidth="1"/>
    <col min="8688" max="8691" width="15.7109375" style="2" customWidth="1"/>
    <col min="8692" max="8938" width="11.42578125" style="2"/>
    <col min="8939" max="8939" width="5.5703125" style="2" customWidth="1"/>
    <col min="8940" max="8940" width="6.28515625" style="2" customWidth="1"/>
    <col min="8941" max="8941" width="122.42578125" style="2" customWidth="1"/>
    <col min="8942" max="8942" width="7.140625" style="2" bestFit="1" customWidth="1"/>
    <col min="8943" max="8943" width="7.140625" style="2" customWidth="1"/>
    <col min="8944" max="8947" width="15.7109375" style="2" customWidth="1"/>
    <col min="8948" max="9194" width="11.42578125" style="2"/>
    <col min="9195" max="9195" width="5.5703125" style="2" customWidth="1"/>
    <col min="9196" max="9196" width="6.28515625" style="2" customWidth="1"/>
    <col min="9197" max="9197" width="122.42578125" style="2" customWidth="1"/>
    <col min="9198" max="9198" width="7.140625" style="2" bestFit="1" customWidth="1"/>
    <col min="9199" max="9199" width="7.140625" style="2" customWidth="1"/>
    <col min="9200" max="9203" width="15.7109375" style="2" customWidth="1"/>
    <col min="9204" max="9450" width="11.42578125" style="2"/>
    <col min="9451" max="9451" width="5.5703125" style="2" customWidth="1"/>
    <col min="9452" max="9452" width="6.28515625" style="2" customWidth="1"/>
    <col min="9453" max="9453" width="122.42578125" style="2" customWidth="1"/>
    <col min="9454" max="9454" width="7.140625" style="2" bestFit="1" customWidth="1"/>
    <col min="9455" max="9455" width="7.140625" style="2" customWidth="1"/>
    <col min="9456" max="9459" width="15.7109375" style="2" customWidth="1"/>
    <col min="9460" max="9706" width="11.42578125" style="2"/>
    <col min="9707" max="9707" width="5.5703125" style="2" customWidth="1"/>
    <col min="9708" max="9708" width="6.28515625" style="2" customWidth="1"/>
    <col min="9709" max="9709" width="122.42578125" style="2" customWidth="1"/>
    <col min="9710" max="9710" width="7.140625" style="2" bestFit="1" customWidth="1"/>
    <col min="9711" max="9711" width="7.140625" style="2" customWidth="1"/>
    <col min="9712" max="9715" width="15.7109375" style="2" customWidth="1"/>
    <col min="9716" max="9962" width="11.42578125" style="2"/>
    <col min="9963" max="9963" width="5.5703125" style="2" customWidth="1"/>
    <col min="9964" max="9964" width="6.28515625" style="2" customWidth="1"/>
    <col min="9965" max="9965" width="122.42578125" style="2" customWidth="1"/>
    <col min="9966" max="9966" width="7.140625" style="2" bestFit="1" customWidth="1"/>
    <col min="9967" max="9967" width="7.140625" style="2" customWidth="1"/>
    <col min="9968" max="9971" width="15.7109375" style="2" customWidth="1"/>
    <col min="9972" max="10218" width="11.42578125" style="2"/>
    <col min="10219" max="10219" width="5.5703125" style="2" customWidth="1"/>
    <col min="10220" max="10220" width="6.28515625" style="2" customWidth="1"/>
    <col min="10221" max="10221" width="122.42578125" style="2" customWidth="1"/>
    <col min="10222" max="10222" width="7.140625" style="2" bestFit="1" customWidth="1"/>
    <col min="10223" max="10223" width="7.140625" style="2" customWidth="1"/>
    <col min="10224" max="10227" width="15.7109375" style="2" customWidth="1"/>
    <col min="10228" max="10474" width="11.42578125" style="2"/>
    <col min="10475" max="10475" width="5.5703125" style="2" customWidth="1"/>
    <col min="10476" max="10476" width="6.28515625" style="2" customWidth="1"/>
    <col min="10477" max="10477" width="122.42578125" style="2" customWidth="1"/>
    <col min="10478" max="10478" width="7.140625" style="2" bestFit="1" customWidth="1"/>
    <col min="10479" max="10479" width="7.140625" style="2" customWidth="1"/>
    <col min="10480" max="10483" width="15.7109375" style="2" customWidth="1"/>
    <col min="10484" max="10730" width="11.42578125" style="2"/>
    <col min="10731" max="10731" width="5.5703125" style="2" customWidth="1"/>
    <col min="10732" max="10732" width="6.28515625" style="2" customWidth="1"/>
    <col min="10733" max="10733" width="122.42578125" style="2" customWidth="1"/>
    <col min="10734" max="10734" width="7.140625" style="2" bestFit="1" customWidth="1"/>
    <col min="10735" max="10735" width="7.140625" style="2" customWidth="1"/>
    <col min="10736" max="10739" width="15.7109375" style="2" customWidth="1"/>
    <col min="10740" max="10986" width="11.42578125" style="2"/>
    <col min="10987" max="10987" width="5.5703125" style="2" customWidth="1"/>
    <col min="10988" max="10988" width="6.28515625" style="2" customWidth="1"/>
    <col min="10989" max="10989" width="122.42578125" style="2" customWidth="1"/>
    <col min="10990" max="10990" width="7.140625" style="2" bestFit="1" customWidth="1"/>
    <col min="10991" max="10991" width="7.140625" style="2" customWidth="1"/>
    <col min="10992" max="10995" width="15.7109375" style="2" customWidth="1"/>
    <col min="10996" max="11242" width="11.42578125" style="2"/>
    <col min="11243" max="11243" width="5.5703125" style="2" customWidth="1"/>
    <col min="11244" max="11244" width="6.28515625" style="2" customWidth="1"/>
    <col min="11245" max="11245" width="122.42578125" style="2" customWidth="1"/>
    <col min="11246" max="11246" width="7.140625" style="2" bestFit="1" customWidth="1"/>
    <col min="11247" max="11247" width="7.140625" style="2" customWidth="1"/>
    <col min="11248" max="11251" width="15.7109375" style="2" customWidth="1"/>
    <col min="11252" max="11498" width="11.42578125" style="2"/>
    <col min="11499" max="11499" width="5.5703125" style="2" customWidth="1"/>
    <col min="11500" max="11500" width="6.28515625" style="2" customWidth="1"/>
    <col min="11501" max="11501" width="122.42578125" style="2" customWidth="1"/>
    <col min="11502" max="11502" width="7.140625" style="2" bestFit="1" customWidth="1"/>
    <col min="11503" max="11503" width="7.140625" style="2" customWidth="1"/>
    <col min="11504" max="11507" width="15.7109375" style="2" customWidth="1"/>
    <col min="11508" max="11754" width="11.42578125" style="2"/>
    <col min="11755" max="11755" width="5.5703125" style="2" customWidth="1"/>
    <col min="11756" max="11756" width="6.28515625" style="2" customWidth="1"/>
    <col min="11757" max="11757" width="122.42578125" style="2" customWidth="1"/>
    <col min="11758" max="11758" width="7.140625" style="2" bestFit="1" customWidth="1"/>
    <col min="11759" max="11759" width="7.140625" style="2" customWidth="1"/>
    <col min="11760" max="11763" width="15.7109375" style="2" customWidth="1"/>
    <col min="11764" max="12010" width="11.42578125" style="2"/>
    <col min="12011" max="12011" width="5.5703125" style="2" customWidth="1"/>
    <col min="12012" max="12012" width="6.28515625" style="2" customWidth="1"/>
    <col min="12013" max="12013" width="122.42578125" style="2" customWidth="1"/>
    <col min="12014" max="12014" width="7.140625" style="2" bestFit="1" customWidth="1"/>
    <col min="12015" max="12015" width="7.140625" style="2" customWidth="1"/>
    <col min="12016" max="12019" width="15.7109375" style="2" customWidth="1"/>
    <col min="12020" max="12266" width="11.42578125" style="2"/>
    <col min="12267" max="12267" width="5.5703125" style="2" customWidth="1"/>
    <col min="12268" max="12268" width="6.28515625" style="2" customWidth="1"/>
    <col min="12269" max="12269" width="122.42578125" style="2" customWidth="1"/>
    <col min="12270" max="12270" width="7.140625" style="2" bestFit="1" customWidth="1"/>
    <col min="12271" max="12271" width="7.140625" style="2" customWidth="1"/>
    <col min="12272" max="12275" width="15.7109375" style="2" customWidth="1"/>
    <col min="12276" max="12522" width="11.42578125" style="2"/>
    <col min="12523" max="12523" width="5.5703125" style="2" customWidth="1"/>
    <col min="12524" max="12524" width="6.28515625" style="2" customWidth="1"/>
    <col min="12525" max="12525" width="122.42578125" style="2" customWidth="1"/>
    <col min="12526" max="12526" width="7.140625" style="2" bestFit="1" customWidth="1"/>
    <col min="12527" max="12527" width="7.140625" style="2" customWidth="1"/>
    <col min="12528" max="12531" width="15.7109375" style="2" customWidth="1"/>
    <col min="12532" max="12778" width="11.42578125" style="2"/>
    <col min="12779" max="12779" width="5.5703125" style="2" customWidth="1"/>
    <col min="12780" max="12780" width="6.28515625" style="2" customWidth="1"/>
    <col min="12781" max="12781" width="122.42578125" style="2" customWidth="1"/>
    <col min="12782" max="12782" width="7.140625" style="2" bestFit="1" customWidth="1"/>
    <col min="12783" max="12783" width="7.140625" style="2" customWidth="1"/>
    <col min="12784" max="12787" width="15.7109375" style="2" customWidth="1"/>
    <col min="12788" max="13034" width="11.42578125" style="2"/>
    <col min="13035" max="13035" width="5.5703125" style="2" customWidth="1"/>
    <col min="13036" max="13036" width="6.28515625" style="2" customWidth="1"/>
    <col min="13037" max="13037" width="122.42578125" style="2" customWidth="1"/>
    <col min="13038" max="13038" width="7.140625" style="2" bestFit="1" customWidth="1"/>
    <col min="13039" max="13039" width="7.140625" style="2" customWidth="1"/>
    <col min="13040" max="13043" width="15.7109375" style="2" customWidth="1"/>
    <col min="13044" max="13290" width="11.42578125" style="2"/>
    <col min="13291" max="13291" width="5.5703125" style="2" customWidth="1"/>
    <col min="13292" max="13292" width="6.28515625" style="2" customWidth="1"/>
    <col min="13293" max="13293" width="122.42578125" style="2" customWidth="1"/>
    <col min="13294" max="13294" width="7.140625" style="2" bestFit="1" customWidth="1"/>
    <col min="13295" max="13295" width="7.140625" style="2" customWidth="1"/>
    <col min="13296" max="13299" width="15.7109375" style="2" customWidth="1"/>
    <col min="13300" max="13546" width="11.42578125" style="2"/>
    <col min="13547" max="13547" width="5.5703125" style="2" customWidth="1"/>
    <col min="13548" max="13548" width="6.28515625" style="2" customWidth="1"/>
    <col min="13549" max="13549" width="122.42578125" style="2" customWidth="1"/>
    <col min="13550" max="13550" width="7.140625" style="2" bestFit="1" customWidth="1"/>
    <col min="13551" max="13551" width="7.140625" style="2" customWidth="1"/>
    <col min="13552" max="13555" width="15.7109375" style="2" customWidth="1"/>
    <col min="13556" max="13802" width="11.42578125" style="2"/>
    <col min="13803" max="13803" width="5.5703125" style="2" customWidth="1"/>
    <col min="13804" max="13804" width="6.28515625" style="2" customWidth="1"/>
    <col min="13805" max="13805" width="122.42578125" style="2" customWidth="1"/>
    <col min="13806" max="13806" width="7.140625" style="2" bestFit="1" customWidth="1"/>
    <col min="13807" max="13807" width="7.140625" style="2" customWidth="1"/>
    <col min="13808" max="13811" width="15.7109375" style="2" customWidth="1"/>
    <col min="13812" max="14058" width="11.42578125" style="2"/>
    <col min="14059" max="14059" width="5.5703125" style="2" customWidth="1"/>
    <col min="14060" max="14060" width="6.28515625" style="2" customWidth="1"/>
    <col min="14061" max="14061" width="122.42578125" style="2" customWidth="1"/>
    <col min="14062" max="14062" width="7.140625" style="2" bestFit="1" customWidth="1"/>
    <col min="14063" max="14063" width="7.140625" style="2" customWidth="1"/>
    <col min="14064" max="14067" width="15.7109375" style="2" customWidth="1"/>
    <col min="14068" max="14314" width="11.42578125" style="2"/>
    <col min="14315" max="14315" width="5.5703125" style="2" customWidth="1"/>
    <col min="14316" max="14316" width="6.28515625" style="2" customWidth="1"/>
    <col min="14317" max="14317" width="122.42578125" style="2" customWidth="1"/>
    <col min="14318" max="14318" width="7.140625" style="2" bestFit="1" customWidth="1"/>
    <col min="14319" max="14319" width="7.140625" style="2" customWidth="1"/>
    <col min="14320" max="14323" width="15.7109375" style="2" customWidth="1"/>
    <col min="14324" max="14570" width="11.42578125" style="2"/>
    <col min="14571" max="14571" width="5.5703125" style="2" customWidth="1"/>
    <col min="14572" max="14572" width="6.28515625" style="2" customWidth="1"/>
    <col min="14573" max="14573" width="122.42578125" style="2" customWidth="1"/>
    <col min="14574" max="14574" width="7.140625" style="2" bestFit="1" customWidth="1"/>
    <col min="14575" max="14575" width="7.140625" style="2" customWidth="1"/>
    <col min="14576" max="14579" width="15.7109375" style="2" customWidth="1"/>
    <col min="14580" max="14826" width="11.42578125" style="2"/>
    <col min="14827" max="14827" width="5.5703125" style="2" customWidth="1"/>
    <col min="14828" max="14828" width="6.28515625" style="2" customWidth="1"/>
    <col min="14829" max="14829" width="122.42578125" style="2" customWidth="1"/>
    <col min="14830" max="14830" width="7.140625" style="2" bestFit="1" customWidth="1"/>
    <col min="14831" max="14831" width="7.140625" style="2" customWidth="1"/>
    <col min="14832" max="14835" width="15.7109375" style="2" customWidth="1"/>
    <col min="14836" max="15082" width="11.42578125" style="2"/>
    <col min="15083" max="15083" width="5.5703125" style="2" customWidth="1"/>
    <col min="15084" max="15084" width="6.28515625" style="2" customWidth="1"/>
    <col min="15085" max="15085" width="122.42578125" style="2" customWidth="1"/>
    <col min="15086" max="15086" width="7.140625" style="2" bestFit="1" customWidth="1"/>
    <col min="15087" max="15087" width="7.140625" style="2" customWidth="1"/>
    <col min="15088" max="15091" width="15.7109375" style="2" customWidth="1"/>
    <col min="15092" max="15338" width="11.42578125" style="2"/>
    <col min="15339" max="15339" width="5.5703125" style="2" customWidth="1"/>
    <col min="15340" max="15340" width="6.28515625" style="2" customWidth="1"/>
    <col min="15341" max="15341" width="122.42578125" style="2" customWidth="1"/>
    <col min="15342" max="15342" width="7.140625" style="2" bestFit="1" customWidth="1"/>
    <col min="15343" max="15343" width="7.140625" style="2" customWidth="1"/>
    <col min="15344" max="15347" width="15.7109375" style="2" customWidth="1"/>
    <col min="15348" max="15594" width="11.42578125" style="2"/>
    <col min="15595" max="15595" width="5.5703125" style="2" customWidth="1"/>
    <col min="15596" max="15596" width="6.28515625" style="2" customWidth="1"/>
    <col min="15597" max="15597" width="122.42578125" style="2" customWidth="1"/>
    <col min="15598" max="15598" width="7.140625" style="2" bestFit="1" customWidth="1"/>
    <col min="15599" max="15599" width="7.140625" style="2" customWidth="1"/>
    <col min="15600" max="15603" width="15.7109375" style="2" customWidth="1"/>
    <col min="15604" max="15850" width="11.42578125" style="2"/>
    <col min="15851" max="15851" width="5.5703125" style="2" customWidth="1"/>
    <col min="15852" max="15852" width="6.28515625" style="2" customWidth="1"/>
    <col min="15853" max="15853" width="122.42578125" style="2" customWidth="1"/>
    <col min="15854" max="15854" width="7.140625" style="2" bestFit="1" customWidth="1"/>
    <col min="15855" max="15855" width="7.140625" style="2" customWidth="1"/>
    <col min="15856" max="15859" width="15.7109375" style="2" customWidth="1"/>
    <col min="15860" max="16106" width="11.42578125" style="2"/>
    <col min="16107" max="16107" width="5.5703125" style="2" customWidth="1"/>
    <col min="16108" max="16108" width="6.28515625" style="2" customWidth="1"/>
    <col min="16109" max="16109" width="122.42578125" style="2" customWidth="1"/>
    <col min="16110" max="16110" width="7.140625" style="2" bestFit="1" customWidth="1"/>
    <col min="16111" max="16111" width="7.140625" style="2" customWidth="1"/>
    <col min="16112" max="16115" width="15.7109375" style="2" customWidth="1"/>
    <col min="16116" max="16371" width="11.42578125" style="2"/>
    <col min="16372" max="16384" width="11.5703125" style="2" customWidth="1"/>
  </cols>
  <sheetData>
    <row r="1" spans="1:11" s="510" customFormat="1" ht="98.25" customHeight="1" thickBot="1" x14ac:dyDescent="0.35">
      <c r="A1" s="807" t="str">
        <f>+CARÁTULA!B16</f>
        <v>PROYECTO: 
CONSTRUCCIÓN DE LA ESTACIÓN TRANSFORMADORA MENDOZA NORTE 220/132 kV Y
OBRAS COMPLEMENTARIAS
ALTERNATIVA  2
OBLIGATORIA</v>
      </c>
      <c r="B1" s="808"/>
      <c r="C1" s="808"/>
      <c r="D1" s="808"/>
      <c r="E1" s="808"/>
      <c r="F1" s="808"/>
      <c r="G1" s="808"/>
      <c r="H1" s="808"/>
      <c r="I1" s="809"/>
    </row>
    <row r="2" spans="1:11" ht="5.0999999999999996" customHeight="1" thickBot="1" x14ac:dyDescent="0.25">
      <c r="A2" s="9"/>
      <c r="B2" s="9"/>
      <c r="C2" s="8"/>
      <c r="D2" s="9"/>
      <c r="E2" s="9"/>
      <c r="F2" s="8"/>
      <c r="G2" s="8"/>
      <c r="H2" s="8"/>
      <c r="I2" s="8"/>
    </row>
    <row r="3" spans="1:11" ht="20.100000000000001" customHeight="1" thickBot="1" x14ac:dyDescent="0.25">
      <c r="A3" s="716" t="str">
        <f>+INDICE!C19</f>
        <v>C-3.2 Obras Civiles Ampliación ET Las Heras</v>
      </c>
      <c r="B3" s="717"/>
      <c r="C3" s="717"/>
      <c r="D3" s="717"/>
      <c r="E3" s="717"/>
      <c r="F3" s="717"/>
      <c r="G3" s="717"/>
      <c r="H3" s="717"/>
      <c r="I3" s="717"/>
    </row>
    <row r="4" spans="1:11" ht="5.0999999999999996" customHeight="1" thickBot="1" x14ac:dyDescent="0.25">
      <c r="A4" s="9"/>
      <c r="B4" s="9"/>
      <c r="C4" s="8"/>
      <c r="D4" s="8"/>
      <c r="E4" s="8"/>
      <c r="F4" s="8"/>
      <c r="G4" s="8"/>
    </row>
    <row r="5" spans="1:11" ht="15" customHeight="1" x14ac:dyDescent="0.2">
      <c r="A5" s="719" t="s">
        <v>28</v>
      </c>
      <c r="B5" s="722" t="s">
        <v>29</v>
      </c>
      <c r="C5" s="71"/>
      <c r="D5" s="705" t="s">
        <v>30</v>
      </c>
      <c r="E5" s="705" t="s">
        <v>31</v>
      </c>
      <c r="F5" s="601" t="s">
        <v>32</v>
      </c>
      <c r="G5" s="725"/>
      <c r="H5" s="601" t="s">
        <v>33</v>
      </c>
      <c r="I5" s="727"/>
    </row>
    <row r="6" spans="1:11" ht="15" customHeight="1" x14ac:dyDescent="0.2">
      <c r="A6" s="720"/>
      <c r="B6" s="723"/>
      <c r="C6" s="72" t="s">
        <v>34</v>
      </c>
      <c r="D6" s="706"/>
      <c r="E6" s="706"/>
      <c r="F6" s="726"/>
      <c r="G6" s="726"/>
      <c r="H6" s="726"/>
      <c r="I6" s="728"/>
    </row>
    <row r="7" spans="1:11" ht="32.25" customHeight="1" thickBot="1" x14ac:dyDescent="0.25">
      <c r="A7" s="721"/>
      <c r="B7" s="724"/>
      <c r="C7" s="73"/>
      <c r="D7" s="707"/>
      <c r="E7" s="707"/>
      <c r="F7" s="26" t="s">
        <v>21</v>
      </c>
      <c r="G7" s="26" t="s">
        <v>22</v>
      </c>
      <c r="H7" s="26" t="s">
        <v>21</v>
      </c>
      <c r="I7" s="27" t="s">
        <v>22</v>
      </c>
    </row>
    <row r="8" spans="1:11" ht="15" customHeight="1" x14ac:dyDescent="0.2">
      <c r="A8" s="511">
        <v>1</v>
      </c>
      <c r="B8" s="512"/>
      <c r="C8" s="513" t="s">
        <v>138</v>
      </c>
      <c r="D8" s="512"/>
      <c r="E8" s="514"/>
      <c r="F8" s="502"/>
      <c r="G8" s="503"/>
      <c r="H8" s="515">
        <f>+SUM(H9:H11)</f>
        <v>0</v>
      </c>
      <c r="I8" s="516">
        <f>+SUM(I9:I11)</f>
        <v>0</v>
      </c>
    </row>
    <row r="9" spans="1:11" ht="15" customHeight="1" x14ac:dyDescent="0.2">
      <c r="A9" s="31"/>
      <c r="B9" s="83" t="s">
        <v>35</v>
      </c>
      <c r="C9" s="70" t="s">
        <v>140</v>
      </c>
      <c r="D9" s="160" t="s">
        <v>36</v>
      </c>
      <c r="E9" s="352">
        <v>1</v>
      </c>
      <c r="F9" s="505"/>
      <c r="G9" s="506"/>
      <c r="H9" s="517">
        <f>+E9*F9</f>
        <v>0</v>
      </c>
      <c r="I9" s="518">
        <f>+G9*E9</f>
        <v>0</v>
      </c>
      <c r="J9" s="519"/>
      <c r="K9" s="519"/>
    </row>
    <row r="10" spans="1:11" ht="15" customHeight="1" x14ac:dyDescent="0.2">
      <c r="A10" s="31"/>
      <c r="B10" s="83" t="s">
        <v>139</v>
      </c>
      <c r="C10" s="70" t="s">
        <v>142</v>
      </c>
      <c r="D10" s="160" t="s">
        <v>36</v>
      </c>
      <c r="E10" s="352">
        <v>1</v>
      </c>
      <c r="F10" s="505"/>
      <c r="G10" s="506"/>
      <c r="H10" s="517">
        <f t="shared" ref="H10:H11" si="0">+E10*F10</f>
        <v>0</v>
      </c>
      <c r="I10" s="518">
        <f t="shared" ref="I10:I13" si="1">+G10*E10</f>
        <v>0</v>
      </c>
      <c r="J10" s="519"/>
      <c r="K10" s="519"/>
    </row>
    <row r="11" spans="1:11" ht="15" customHeight="1" x14ac:dyDescent="0.2">
      <c r="A11" s="31"/>
      <c r="B11" s="83" t="s">
        <v>141</v>
      </c>
      <c r="C11" s="84" t="s">
        <v>631</v>
      </c>
      <c r="D11" s="160" t="s">
        <v>36</v>
      </c>
      <c r="E11" s="520">
        <v>1</v>
      </c>
      <c r="F11" s="505"/>
      <c r="G11" s="506"/>
      <c r="H11" s="517">
        <f t="shared" si="0"/>
        <v>0</v>
      </c>
      <c r="I11" s="518">
        <f t="shared" si="1"/>
        <v>0</v>
      </c>
      <c r="J11" s="519"/>
      <c r="K11" s="519"/>
    </row>
    <row r="12" spans="1:11" ht="7.5" customHeight="1" x14ac:dyDescent="0.2">
      <c r="A12" s="31"/>
      <c r="B12" s="83"/>
      <c r="C12" s="84"/>
      <c r="D12" s="160"/>
      <c r="E12" s="520"/>
      <c r="F12" s="505"/>
      <c r="G12" s="506"/>
      <c r="H12" s="517"/>
      <c r="I12" s="518"/>
    </row>
    <row r="13" spans="1:11" ht="15" customHeight="1" x14ac:dyDescent="0.2">
      <c r="A13" s="31">
        <v>2</v>
      </c>
      <c r="B13" s="30"/>
      <c r="C13" s="38" t="s">
        <v>788</v>
      </c>
      <c r="D13" s="160" t="s">
        <v>36</v>
      </c>
      <c r="E13" s="520">
        <v>1</v>
      </c>
      <c r="F13" s="505"/>
      <c r="G13" s="506"/>
      <c r="H13" s="521">
        <f>+F13*E13</f>
        <v>0</v>
      </c>
      <c r="I13" s="522">
        <f t="shared" si="1"/>
        <v>0</v>
      </c>
      <c r="J13" s="519"/>
      <c r="K13" s="519"/>
    </row>
    <row r="14" spans="1:11" ht="7.5" customHeight="1" x14ac:dyDescent="0.2">
      <c r="A14" s="31"/>
      <c r="B14" s="83"/>
      <c r="C14" s="84"/>
      <c r="D14" s="160"/>
      <c r="E14" s="520"/>
      <c r="F14" s="505"/>
      <c r="G14" s="506"/>
      <c r="H14" s="517"/>
      <c r="I14" s="518"/>
    </row>
    <row r="15" spans="1:11" ht="15" customHeight="1" x14ac:dyDescent="0.2">
      <c r="A15" s="31">
        <v>3</v>
      </c>
      <c r="B15" s="30"/>
      <c r="C15" s="38" t="s">
        <v>789</v>
      </c>
      <c r="D15" s="160"/>
      <c r="E15" s="520">
        <v>1</v>
      </c>
      <c r="F15" s="505"/>
      <c r="G15" s="506"/>
      <c r="H15" s="521">
        <f>+F15*E15</f>
        <v>0</v>
      </c>
      <c r="I15" s="522">
        <f>+G15*E15</f>
        <v>0</v>
      </c>
      <c r="J15" s="519"/>
      <c r="K15" s="519"/>
    </row>
    <row r="16" spans="1:11" ht="7.5" customHeight="1" x14ac:dyDescent="0.2">
      <c r="A16" s="31"/>
      <c r="B16" s="83"/>
      <c r="C16" s="84"/>
      <c r="D16" s="160"/>
      <c r="E16" s="520"/>
      <c r="F16" s="505"/>
      <c r="G16" s="506"/>
      <c r="H16" s="517"/>
      <c r="I16" s="518"/>
    </row>
    <row r="17" spans="1:11" ht="15" customHeight="1" x14ac:dyDescent="0.2">
      <c r="A17" s="31">
        <v>4</v>
      </c>
      <c r="B17" s="30"/>
      <c r="C17" s="38" t="s">
        <v>162</v>
      </c>
      <c r="D17" s="160"/>
      <c r="E17" s="352"/>
      <c r="F17" s="505"/>
      <c r="G17" s="506"/>
      <c r="H17" s="521">
        <f>+SUM(H18:H19)</f>
        <v>0</v>
      </c>
      <c r="I17" s="522">
        <f>+SUM(I18:I19)</f>
        <v>0</v>
      </c>
    </row>
    <row r="18" spans="1:11" ht="15" customHeight="1" x14ac:dyDescent="0.2">
      <c r="A18" s="31"/>
      <c r="B18" s="83" t="s">
        <v>70</v>
      </c>
      <c r="C18" s="70" t="s">
        <v>169</v>
      </c>
      <c r="D18" s="160" t="s">
        <v>36</v>
      </c>
      <c r="E18" s="520">
        <v>1</v>
      </c>
      <c r="F18" s="505"/>
      <c r="G18" s="506"/>
      <c r="H18" s="517">
        <f>+F18*E18</f>
        <v>0</v>
      </c>
      <c r="I18" s="518">
        <f>+G18*E18</f>
        <v>0</v>
      </c>
      <c r="J18" s="519"/>
      <c r="K18" s="519"/>
    </row>
    <row r="19" spans="1:11" ht="15" customHeight="1" x14ac:dyDescent="0.2">
      <c r="A19" s="31"/>
      <c r="B19" s="83" t="s">
        <v>71</v>
      </c>
      <c r="C19" s="70" t="s">
        <v>170</v>
      </c>
      <c r="D19" s="160" t="s">
        <v>36</v>
      </c>
      <c r="E19" s="520">
        <v>1</v>
      </c>
      <c r="F19" s="505"/>
      <c r="G19" s="506"/>
      <c r="H19" s="517">
        <f>+F19*E19</f>
        <v>0</v>
      </c>
      <c r="I19" s="518">
        <f>+G19*E19</f>
        <v>0</v>
      </c>
      <c r="J19" s="519"/>
      <c r="K19" s="519"/>
    </row>
    <row r="20" spans="1:11" ht="7.5" customHeight="1" x14ac:dyDescent="0.2">
      <c r="A20" s="31"/>
      <c r="B20" s="83"/>
      <c r="C20" s="84"/>
      <c r="D20" s="160"/>
      <c r="E20" s="520"/>
      <c r="F20" s="505"/>
      <c r="G20" s="506"/>
      <c r="H20" s="517"/>
      <c r="I20" s="518"/>
    </row>
    <row r="21" spans="1:11" ht="15" customHeight="1" x14ac:dyDescent="0.2">
      <c r="A21" s="31">
        <v>5</v>
      </c>
      <c r="B21" s="30"/>
      <c r="C21" s="38" t="s">
        <v>632</v>
      </c>
      <c r="D21" s="160"/>
      <c r="E21" s="352"/>
      <c r="F21" s="505"/>
      <c r="G21" s="506"/>
      <c r="H21" s="521">
        <f>+SUM(H22:H33)</f>
        <v>0</v>
      </c>
      <c r="I21" s="522">
        <f>+SUM(I22:I33)</f>
        <v>0</v>
      </c>
    </row>
    <row r="22" spans="1:11" ht="15" customHeight="1" x14ac:dyDescent="0.2">
      <c r="A22" s="35"/>
      <c r="B22" s="83" t="s">
        <v>86</v>
      </c>
      <c r="C22" s="69" t="s">
        <v>173</v>
      </c>
      <c r="D22" s="160" t="s">
        <v>36</v>
      </c>
      <c r="E22" s="520">
        <v>1</v>
      </c>
      <c r="F22" s="505"/>
      <c r="G22" s="506"/>
      <c r="H22" s="517">
        <f>+E22*F22</f>
        <v>0</v>
      </c>
      <c r="I22" s="518">
        <f>+G22*E22</f>
        <v>0</v>
      </c>
      <c r="J22" s="519"/>
      <c r="K22" s="519"/>
    </row>
    <row r="23" spans="1:11" ht="15" customHeight="1" x14ac:dyDescent="0.2">
      <c r="A23" s="35"/>
      <c r="B23" s="83" t="s">
        <v>88</v>
      </c>
      <c r="C23" s="69" t="s">
        <v>175</v>
      </c>
      <c r="D23" s="160" t="s">
        <v>36</v>
      </c>
      <c r="E23" s="520">
        <v>1</v>
      </c>
      <c r="F23" s="505"/>
      <c r="G23" s="506"/>
      <c r="H23" s="517">
        <f t="shared" ref="H23:H33" si="2">+E23*F23</f>
        <v>0</v>
      </c>
      <c r="I23" s="518">
        <f t="shared" ref="I23:I33" si="3">+G23*E23</f>
        <v>0</v>
      </c>
      <c r="J23" s="519"/>
      <c r="K23" s="519"/>
    </row>
    <row r="24" spans="1:11" ht="15" customHeight="1" x14ac:dyDescent="0.2">
      <c r="A24" s="35"/>
      <c r="B24" s="83" t="s">
        <v>90</v>
      </c>
      <c r="C24" s="69" t="s">
        <v>177</v>
      </c>
      <c r="D24" s="160" t="s">
        <v>36</v>
      </c>
      <c r="E24" s="520">
        <v>1</v>
      </c>
      <c r="F24" s="505"/>
      <c r="G24" s="506"/>
      <c r="H24" s="517">
        <f t="shared" si="2"/>
        <v>0</v>
      </c>
      <c r="I24" s="518">
        <f t="shared" si="3"/>
        <v>0</v>
      </c>
      <c r="J24" s="519"/>
      <c r="K24" s="519"/>
    </row>
    <row r="25" spans="1:11" ht="15" customHeight="1" x14ac:dyDescent="0.2">
      <c r="A25" s="35"/>
      <c r="B25" s="83" t="s">
        <v>92</v>
      </c>
      <c r="C25" s="69" t="s">
        <v>179</v>
      </c>
      <c r="D25" s="160" t="s">
        <v>36</v>
      </c>
      <c r="E25" s="520">
        <v>1</v>
      </c>
      <c r="F25" s="505"/>
      <c r="G25" s="506"/>
      <c r="H25" s="517">
        <f t="shared" si="2"/>
        <v>0</v>
      </c>
      <c r="I25" s="518">
        <f t="shared" si="3"/>
        <v>0</v>
      </c>
      <c r="J25" s="519"/>
      <c r="K25" s="519"/>
    </row>
    <row r="26" spans="1:11" ht="15" customHeight="1" x14ac:dyDescent="0.2">
      <c r="A26" s="35"/>
      <c r="B26" s="83" t="s">
        <v>94</v>
      </c>
      <c r="C26" s="69" t="s">
        <v>181</v>
      </c>
      <c r="D26" s="160" t="s">
        <v>36</v>
      </c>
      <c r="E26" s="520">
        <v>1</v>
      </c>
      <c r="F26" s="505"/>
      <c r="G26" s="506"/>
      <c r="H26" s="517">
        <f t="shared" si="2"/>
        <v>0</v>
      </c>
      <c r="I26" s="518">
        <f t="shared" si="3"/>
        <v>0</v>
      </c>
      <c r="J26" s="519"/>
      <c r="K26" s="519"/>
    </row>
    <row r="27" spans="1:11" ht="15" customHeight="1" x14ac:dyDescent="0.2">
      <c r="A27" s="35"/>
      <c r="B27" s="83" t="s">
        <v>96</v>
      </c>
      <c r="C27" s="69" t="s">
        <v>183</v>
      </c>
      <c r="D27" s="160" t="s">
        <v>36</v>
      </c>
      <c r="E27" s="520">
        <v>1</v>
      </c>
      <c r="F27" s="505"/>
      <c r="G27" s="506"/>
      <c r="H27" s="517">
        <f t="shared" si="2"/>
        <v>0</v>
      </c>
      <c r="I27" s="518">
        <f t="shared" si="3"/>
        <v>0</v>
      </c>
      <c r="J27" s="519"/>
      <c r="K27" s="519"/>
    </row>
    <row r="28" spans="1:11" ht="15" customHeight="1" x14ac:dyDescent="0.2">
      <c r="A28" s="35"/>
      <c r="B28" s="83" t="s">
        <v>98</v>
      </c>
      <c r="C28" s="69" t="s">
        <v>185</v>
      </c>
      <c r="D28" s="160" t="s">
        <v>36</v>
      </c>
      <c r="E28" s="520">
        <v>1</v>
      </c>
      <c r="F28" s="505"/>
      <c r="G28" s="506"/>
      <c r="H28" s="517">
        <f t="shared" si="2"/>
        <v>0</v>
      </c>
      <c r="I28" s="518">
        <f t="shared" si="3"/>
        <v>0</v>
      </c>
      <c r="J28" s="519"/>
      <c r="K28" s="519"/>
    </row>
    <row r="29" spans="1:11" ht="15" customHeight="1" x14ac:dyDescent="0.2">
      <c r="A29" s="35"/>
      <c r="B29" s="83" t="s">
        <v>100</v>
      </c>
      <c r="C29" s="69" t="s">
        <v>187</v>
      </c>
      <c r="D29" s="160" t="s">
        <v>36</v>
      </c>
      <c r="E29" s="520">
        <v>1</v>
      </c>
      <c r="F29" s="505"/>
      <c r="G29" s="506"/>
      <c r="H29" s="517">
        <f t="shared" si="2"/>
        <v>0</v>
      </c>
      <c r="I29" s="518">
        <f t="shared" si="3"/>
        <v>0</v>
      </c>
      <c r="J29" s="519"/>
      <c r="K29" s="519"/>
    </row>
    <row r="30" spans="1:11" ht="15" customHeight="1" x14ac:dyDescent="0.2">
      <c r="A30" s="35"/>
      <c r="B30" s="83" t="s">
        <v>102</v>
      </c>
      <c r="C30" s="69" t="s">
        <v>191</v>
      </c>
      <c r="D30" s="160" t="s">
        <v>36</v>
      </c>
      <c r="E30" s="520">
        <v>1</v>
      </c>
      <c r="F30" s="505"/>
      <c r="G30" s="506"/>
      <c r="H30" s="517">
        <f t="shared" si="2"/>
        <v>0</v>
      </c>
      <c r="I30" s="518">
        <f t="shared" si="3"/>
        <v>0</v>
      </c>
      <c r="J30" s="519"/>
      <c r="K30" s="519"/>
    </row>
    <row r="31" spans="1:11" ht="15" customHeight="1" x14ac:dyDescent="0.2">
      <c r="A31" s="35"/>
      <c r="B31" s="83" t="s">
        <v>104</v>
      </c>
      <c r="C31" s="69" t="s">
        <v>193</v>
      </c>
      <c r="D31" s="160" t="s">
        <v>36</v>
      </c>
      <c r="E31" s="520">
        <v>1</v>
      </c>
      <c r="F31" s="505"/>
      <c r="G31" s="506"/>
      <c r="H31" s="517">
        <f t="shared" si="2"/>
        <v>0</v>
      </c>
      <c r="I31" s="518">
        <f t="shared" si="3"/>
        <v>0</v>
      </c>
      <c r="J31" s="519"/>
      <c r="K31" s="519"/>
    </row>
    <row r="32" spans="1:11" ht="15" customHeight="1" x14ac:dyDescent="0.2">
      <c r="A32" s="35"/>
      <c r="B32" s="83" t="s">
        <v>633</v>
      </c>
      <c r="C32" s="69" t="s">
        <v>195</v>
      </c>
      <c r="D32" s="160" t="s">
        <v>36</v>
      </c>
      <c r="E32" s="520">
        <v>1</v>
      </c>
      <c r="F32" s="505"/>
      <c r="G32" s="506"/>
      <c r="H32" s="517">
        <f t="shared" si="2"/>
        <v>0</v>
      </c>
      <c r="I32" s="518">
        <f t="shared" si="3"/>
        <v>0</v>
      </c>
      <c r="J32" s="519"/>
      <c r="K32" s="519"/>
    </row>
    <row r="33" spans="1:11" ht="15" customHeight="1" x14ac:dyDescent="0.2">
      <c r="A33" s="35"/>
      <c r="B33" s="83" t="s">
        <v>634</v>
      </c>
      <c r="C33" s="69" t="s">
        <v>197</v>
      </c>
      <c r="D33" s="160" t="s">
        <v>36</v>
      </c>
      <c r="E33" s="520">
        <v>1</v>
      </c>
      <c r="F33" s="505"/>
      <c r="G33" s="506"/>
      <c r="H33" s="517">
        <f t="shared" si="2"/>
        <v>0</v>
      </c>
      <c r="I33" s="518">
        <f t="shared" si="3"/>
        <v>0</v>
      </c>
      <c r="J33" s="519"/>
      <c r="K33" s="519"/>
    </row>
    <row r="34" spans="1:11" ht="6" customHeight="1" x14ac:dyDescent="0.2">
      <c r="A34" s="35"/>
      <c r="B34" s="83"/>
      <c r="C34" s="69"/>
      <c r="D34" s="160"/>
      <c r="E34" s="520"/>
      <c r="F34" s="505"/>
      <c r="G34" s="506"/>
      <c r="H34" s="517"/>
      <c r="I34" s="518"/>
    </row>
    <row r="35" spans="1:11" ht="15" customHeight="1" x14ac:dyDescent="0.2">
      <c r="A35" s="31">
        <v>6</v>
      </c>
      <c r="B35" s="30"/>
      <c r="C35" s="38" t="s">
        <v>199</v>
      </c>
      <c r="D35" s="160"/>
      <c r="E35" s="352"/>
      <c r="F35" s="505"/>
      <c r="G35" s="506"/>
      <c r="H35" s="521">
        <f>SUM(H36:H38)</f>
        <v>0</v>
      </c>
      <c r="I35" s="522">
        <f>+SUM(I36:I38)</f>
        <v>0</v>
      </c>
    </row>
    <row r="36" spans="1:11" ht="15" customHeight="1" x14ac:dyDescent="0.2">
      <c r="A36" s="35"/>
      <c r="B36" s="83" t="s">
        <v>273</v>
      </c>
      <c r="C36" s="69" t="s">
        <v>201</v>
      </c>
      <c r="D36" s="160" t="s">
        <v>36</v>
      </c>
      <c r="E36" s="520">
        <v>1</v>
      </c>
      <c r="F36" s="505"/>
      <c r="G36" s="506"/>
      <c r="H36" s="517">
        <f>+E36*F36</f>
        <v>0</v>
      </c>
      <c r="I36" s="518">
        <f>+E36*G36</f>
        <v>0</v>
      </c>
      <c r="J36" s="519"/>
      <c r="K36" s="519"/>
    </row>
    <row r="37" spans="1:11" ht="15" customHeight="1" x14ac:dyDescent="0.2">
      <c r="A37" s="42"/>
      <c r="B37" s="83" t="s">
        <v>303</v>
      </c>
      <c r="C37" s="69" t="s">
        <v>203</v>
      </c>
      <c r="D37" s="160" t="s">
        <v>36</v>
      </c>
      <c r="E37" s="520">
        <v>1</v>
      </c>
      <c r="F37" s="505"/>
      <c r="G37" s="506"/>
      <c r="H37" s="517">
        <f>+E37*F37</f>
        <v>0</v>
      </c>
      <c r="I37" s="518">
        <f>+E37*G37</f>
        <v>0</v>
      </c>
      <c r="J37" s="519"/>
      <c r="K37" s="519"/>
    </row>
    <row r="38" spans="1:11" ht="15" customHeight="1" x14ac:dyDescent="0.2">
      <c r="A38" s="42"/>
      <c r="B38" s="83" t="s">
        <v>274</v>
      </c>
      <c r="C38" s="69" t="s">
        <v>205</v>
      </c>
      <c r="D38" s="160" t="s">
        <v>36</v>
      </c>
      <c r="E38" s="520">
        <v>1</v>
      </c>
      <c r="F38" s="505"/>
      <c r="G38" s="506"/>
      <c r="H38" s="517">
        <f>+E38*F38</f>
        <v>0</v>
      </c>
      <c r="I38" s="518">
        <f>+E38*G38</f>
        <v>0</v>
      </c>
      <c r="J38" s="519"/>
      <c r="K38" s="519"/>
    </row>
    <row r="39" spans="1:11" ht="3.75" customHeight="1" x14ac:dyDescent="0.2">
      <c r="A39" s="42"/>
      <c r="B39" s="83"/>
      <c r="C39" s="69"/>
      <c r="D39" s="160"/>
      <c r="E39" s="520"/>
      <c r="F39" s="505"/>
      <c r="G39" s="506"/>
      <c r="H39" s="517"/>
      <c r="I39" s="518"/>
      <c r="J39" s="519"/>
      <c r="K39" s="519"/>
    </row>
    <row r="40" spans="1:11" ht="15" customHeight="1" x14ac:dyDescent="0.2">
      <c r="A40" s="509"/>
      <c r="B40" s="504"/>
      <c r="C40" s="508"/>
      <c r="D40" s="224"/>
      <c r="E40" s="226"/>
      <c r="F40" s="505"/>
      <c r="G40" s="506"/>
      <c r="H40" s="517">
        <f t="shared" ref="H40:H49" si="4">+E40*F40</f>
        <v>0</v>
      </c>
      <c r="I40" s="518">
        <f t="shared" ref="I40:I49" si="5">+G40*E40</f>
        <v>0</v>
      </c>
      <c r="J40" s="519"/>
      <c r="K40" s="519"/>
    </row>
    <row r="41" spans="1:11" ht="15" customHeight="1" x14ac:dyDescent="0.2">
      <c r="A41" s="507"/>
      <c r="B41" s="504"/>
      <c r="C41" s="508"/>
      <c r="D41" s="224"/>
      <c r="E41" s="226"/>
      <c r="F41" s="505"/>
      <c r="G41" s="506"/>
      <c r="H41" s="517">
        <f t="shared" si="4"/>
        <v>0</v>
      </c>
      <c r="I41" s="518">
        <f t="shared" si="5"/>
        <v>0</v>
      </c>
    </row>
    <row r="42" spans="1:11" ht="15" customHeight="1" x14ac:dyDescent="0.2">
      <c r="A42" s="507"/>
      <c r="B42" s="504"/>
      <c r="C42" s="508"/>
      <c r="D42" s="224"/>
      <c r="E42" s="226"/>
      <c r="F42" s="505"/>
      <c r="G42" s="506"/>
      <c r="H42" s="517">
        <f t="shared" si="4"/>
        <v>0</v>
      </c>
      <c r="I42" s="518">
        <f t="shared" si="5"/>
        <v>0</v>
      </c>
    </row>
    <row r="43" spans="1:11" ht="15" customHeight="1" x14ac:dyDescent="0.2">
      <c r="A43" s="507"/>
      <c r="B43" s="504"/>
      <c r="C43" s="508"/>
      <c r="D43" s="224"/>
      <c r="E43" s="226"/>
      <c r="F43" s="505"/>
      <c r="G43" s="506"/>
      <c r="H43" s="517">
        <f t="shared" si="4"/>
        <v>0</v>
      </c>
      <c r="I43" s="518">
        <f t="shared" si="5"/>
        <v>0</v>
      </c>
    </row>
    <row r="44" spans="1:11" ht="15" customHeight="1" x14ac:dyDescent="0.2">
      <c r="A44" s="507"/>
      <c r="B44" s="504"/>
      <c r="C44" s="508"/>
      <c r="D44" s="224"/>
      <c r="E44" s="226"/>
      <c r="F44" s="505"/>
      <c r="G44" s="506"/>
      <c r="H44" s="517">
        <f t="shared" si="4"/>
        <v>0</v>
      </c>
      <c r="I44" s="518">
        <f t="shared" si="5"/>
        <v>0</v>
      </c>
    </row>
    <row r="45" spans="1:11" ht="15" customHeight="1" x14ac:dyDescent="0.2">
      <c r="A45" s="507"/>
      <c r="B45" s="504"/>
      <c r="C45" s="508"/>
      <c r="D45" s="224"/>
      <c r="E45" s="226"/>
      <c r="F45" s="505"/>
      <c r="G45" s="506"/>
      <c r="H45" s="517">
        <f t="shared" si="4"/>
        <v>0</v>
      </c>
      <c r="I45" s="518">
        <f t="shared" si="5"/>
        <v>0</v>
      </c>
    </row>
    <row r="46" spans="1:11" ht="15" customHeight="1" x14ac:dyDescent="0.2">
      <c r="A46" s="507"/>
      <c r="B46" s="504"/>
      <c r="C46" s="508"/>
      <c r="D46" s="224"/>
      <c r="E46" s="226"/>
      <c r="F46" s="505"/>
      <c r="G46" s="506"/>
      <c r="H46" s="517">
        <f t="shared" si="4"/>
        <v>0</v>
      </c>
      <c r="I46" s="518">
        <f t="shared" si="5"/>
        <v>0</v>
      </c>
    </row>
    <row r="47" spans="1:11" ht="15" customHeight="1" x14ac:dyDescent="0.2">
      <c r="A47" s="507"/>
      <c r="B47" s="504"/>
      <c r="C47" s="508"/>
      <c r="D47" s="224"/>
      <c r="E47" s="226"/>
      <c r="F47" s="505"/>
      <c r="G47" s="506"/>
      <c r="H47" s="517">
        <f t="shared" si="4"/>
        <v>0</v>
      </c>
      <c r="I47" s="518">
        <f t="shared" si="5"/>
        <v>0</v>
      </c>
    </row>
    <row r="48" spans="1:11" ht="15" customHeight="1" x14ac:dyDescent="0.2">
      <c r="A48" s="507"/>
      <c r="B48" s="504"/>
      <c r="C48" s="508"/>
      <c r="D48" s="224"/>
      <c r="E48" s="226"/>
      <c r="F48" s="505"/>
      <c r="G48" s="506"/>
      <c r="H48" s="517">
        <f t="shared" si="4"/>
        <v>0</v>
      </c>
      <c r="I48" s="518">
        <f t="shared" si="5"/>
        <v>0</v>
      </c>
    </row>
    <row r="49" spans="1:9" ht="15" customHeight="1" x14ac:dyDescent="0.2">
      <c r="A49" s="507"/>
      <c r="B49" s="504"/>
      <c r="C49" s="508"/>
      <c r="D49" s="224"/>
      <c r="E49" s="226"/>
      <c r="F49" s="505"/>
      <c r="G49" s="506"/>
      <c r="H49" s="517">
        <f t="shared" si="4"/>
        <v>0</v>
      </c>
      <c r="I49" s="518">
        <f t="shared" si="5"/>
        <v>0</v>
      </c>
    </row>
    <row r="50" spans="1:9" ht="6" customHeight="1" thickBot="1" x14ac:dyDescent="0.25">
      <c r="A50" s="35"/>
      <c r="B50" s="83"/>
      <c r="C50" s="69"/>
      <c r="D50" s="30"/>
      <c r="E50" s="520"/>
      <c r="F50" s="523"/>
      <c r="G50" s="524"/>
      <c r="H50" s="525"/>
      <c r="I50" s="526"/>
    </row>
    <row r="51" spans="1:9" ht="16.5" thickBot="1" x14ac:dyDescent="0.25">
      <c r="A51" s="713" t="str">
        <f>+INDICE!C9</f>
        <v>C-1.2 Obras Civiles ET Mendoza Norte 220/132 kV</v>
      </c>
      <c r="B51" s="714"/>
      <c r="C51" s="714"/>
      <c r="D51" s="714"/>
      <c r="E51" s="714"/>
      <c r="F51" s="715"/>
      <c r="G51" s="527" t="s">
        <v>756</v>
      </c>
      <c r="H51" s="528">
        <f>+H8+H13+H15+H17+H21+H35+SUM(H40:H49)</f>
        <v>0</v>
      </c>
      <c r="I51" s="529">
        <f>+I8+I13+I15+I17+I21+I35+SUM(I40:I49)</f>
        <v>0</v>
      </c>
    </row>
    <row r="52" spans="1:9" customFormat="1" ht="15" x14ac:dyDescent="0.25">
      <c r="A52" s="610" t="s">
        <v>757</v>
      </c>
      <c r="B52" s="610"/>
      <c r="C52" s="610"/>
      <c r="D52" s="610"/>
      <c r="E52" s="610"/>
      <c r="F52" s="610"/>
      <c r="G52" s="610"/>
      <c r="H52" s="610"/>
      <c r="I52" s="610"/>
    </row>
    <row r="53" spans="1:9" x14ac:dyDescent="0.2">
      <c r="A53" s="611" t="s">
        <v>758</v>
      </c>
      <c r="B53" s="611"/>
      <c r="C53" s="611"/>
      <c r="D53" s="611"/>
      <c r="E53" s="611"/>
      <c r="F53" s="611"/>
      <c r="G53" s="611"/>
      <c r="H53" s="611"/>
      <c r="I53" s="611"/>
    </row>
    <row r="54" spans="1:9" x14ac:dyDescent="0.2">
      <c r="A54" s="612"/>
      <c r="B54" s="612"/>
      <c r="C54" s="612"/>
      <c r="D54" s="612"/>
      <c r="E54" s="612"/>
      <c r="F54" s="612"/>
      <c r="G54" s="612"/>
      <c r="H54" s="612"/>
      <c r="I54" s="612"/>
    </row>
    <row r="55" spans="1:9" x14ac:dyDescent="0.2">
      <c r="A55" s="244"/>
      <c r="B55" s="244"/>
      <c r="C55" s="244"/>
      <c r="D55" s="244"/>
      <c r="E55" s="244"/>
      <c r="F55" s="244"/>
      <c r="G55" s="244"/>
      <c r="H55" s="244"/>
      <c r="I55" s="244"/>
    </row>
    <row r="56" spans="1:9" ht="15.75" x14ac:dyDescent="0.25">
      <c r="A56"/>
      <c r="B56"/>
      <c r="C56" s="613" t="s">
        <v>759</v>
      </c>
      <c r="D56" s="613"/>
      <c r="E56"/>
      <c r="F56"/>
      <c r="G56" s="152"/>
      <c r="H56" s="613" t="s">
        <v>759</v>
      </c>
      <c r="I56" s="613"/>
    </row>
    <row r="57" spans="1:9" ht="15.75" x14ac:dyDescent="0.25">
      <c r="A57"/>
      <c r="B57"/>
      <c r="C57" s="606" t="s">
        <v>760</v>
      </c>
      <c r="D57" s="606"/>
      <c r="E57"/>
      <c r="F57"/>
      <c r="G57" s="152"/>
      <c r="H57" s="606" t="s">
        <v>761</v>
      </c>
      <c r="I57" s="606"/>
    </row>
    <row r="58" spans="1:9" x14ac:dyDescent="0.2">
      <c r="D58" s="13"/>
      <c r="E58" s="13"/>
      <c r="H58" s="12"/>
      <c r="I58" s="12"/>
    </row>
    <row r="59" spans="1:9" x14ac:dyDescent="0.2">
      <c r="A59" s="2"/>
      <c r="B59" s="2"/>
      <c r="C59" s="2"/>
      <c r="D59" s="2"/>
      <c r="E59" s="2"/>
      <c r="F59" s="2"/>
      <c r="G59" s="2"/>
    </row>
    <row r="60" spans="1:9" x14ac:dyDescent="0.2">
      <c r="A60" s="2"/>
      <c r="B60" s="2"/>
      <c r="C60" s="2"/>
      <c r="D60" s="2"/>
      <c r="E60" s="2"/>
      <c r="F60" s="2"/>
      <c r="G60" s="2"/>
    </row>
    <row r="61" spans="1:9" x14ac:dyDescent="0.2">
      <c r="A61" s="2"/>
      <c r="B61" s="2"/>
      <c r="C61" s="2"/>
      <c r="D61" s="2"/>
      <c r="E61" s="2"/>
      <c r="F61" s="2"/>
      <c r="G61" s="2"/>
    </row>
    <row r="62" spans="1:9" x14ac:dyDescent="0.2">
      <c r="A62" s="2"/>
      <c r="B62" s="2"/>
      <c r="C62" s="2"/>
      <c r="D62" s="2"/>
      <c r="E62" s="2"/>
      <c r="F62" s="2"/>
      <c r="G62" s="2"/>
    </row>
    <row r="63" spans="1:9" x14ac:dyDescent="0.2">
      <c r="A63" s="2"/>
      <c r="B63" s="2"/>
      <c r="C63" s="2"/>
      <c r="D63" s="2"/>
      <c r="E63" s="2"/>
      <c r="F63" s="2"/>
      <c r="G63" s="2"/>
    </row>
    <row r="64" spans="1:9" x14ac:dyDescent="0.2">
      <c r="A64" s="2"/>
      <c r="B64" s="2"/>
      <c r="C64" s="2"/>
      <c r="D64" s="2"/>
      <c r="E64" s="2"/>
      <c r="F64" s="2"/>
      <c r="G64" s="2"/>
    </row>
    <row r="65" spans="2:2" s="2" customFormat="1" x14ac:dyDescent="0.2"/>
    <row r="66" spans="2:2" s="2" customFormat="1" x14ac:dyDescent="0.2"/>
    <row r="67" spans="2:2" s="2" customFormat="1" x14ac:dyDescent="0.2"/>
    <row r="68" spans="2:2" s="2" customFormat="1" x14ac:dyDescent="0.2"/>
    <row r="69" spans="2:2" s="2" customFormat="1" x14ac:dyDescent="0.2"/>
    <row r="70" spans="2:2" s="2" customFormat="1" x14ac:dyDescent="0.2"/>
    <row r="71" spans="2:2" s="2" customFormat="1" x14ac:dyDescent="0.2">
      <c r="B71" s="29"/>
    </row>
    <row r="72" spans="2:2" s="2" customFormat="1" x14ac:dyDescent="0.2">
      <c r="B72" s="29"/>
    </row>
    <row r="73" spans="2:2" s="2" customFormat="1" x14ac:dyDescent="0.2">
      <c r="B73" s="29"/>
    </row>
    <row r="74" spans="2:2" s="2" customFormat="1" x14ac:dyDescent="0.2">
      <c r="B74" s="29"/>
    </row>
    <row r="75" spans="2:2" s="2" customFormat="1" x14ac:dyDescent="0.2">
      <c r="B75" s="29"/>
    </row>
    <row r="76" spans="2:2" s="2" customFormat="1" x14ac:dyDescent="0.2">
      <c r="B76" s="29"/>
    </row>
    <row r="77" spans="2:2" s="2" customFormat="1" x14ac:dyDescent="0.2">
      <c r="B77" s="29"/>
    </row>
    <row r="78" spans="2:2" s="2" customFormat="1" x14ac:dyDescent="0.2">
      <c r="B78" s="29"/>
    </row>
    <row r="79" spans="2:2" s="2" customFormat="1" x14ac:dyDescent="0.2">
      <c r="B79" s="29"/>
    </row>
    <row r="80" spans="2:2" s="2" customFormat="1" x14ac:dyDescent="0.2">
      <c r="B80" s="29"/>
    </row>
    <row r="81" spans="2:2" s="2" customFormat="1" x14ac:dyDescent="0.2">
      <c r="B81" s="29"/>
    </row>
    <row r="82" spans="2:2" s="2" customFormat="1" x14ac:dyDescent="0.2">
      <c r="B82" s="29"/>
    </row>
    <row r="83" spans="2:2" s="2" customFormat="1" x14ac:dyDescent="0.2">
      <c r="B83" s="29"/>
    </row>
    <row r="84" spans="2:2" s="2" customFormat="1" x14ac:dyDescent="0.2">
      <c r="B84" s="29"/>
    </row>
    <row r="85" spans="2:2" s="2" customFormat="1" x14ac:dyDescent="0.2">
      <c r="B85" s="29"/>
    </row>
    <row r="86" spans="2:2" s="2" customFormat="1" x14ac:dyDescent="0.2">
      <c r="B86" s="29"/>
    </row>
    <row r="87" spans="2:2" s="2" customFormat="1" x14ac:dyDescent="0.2">
      <c r="B87" s="29"/>
    </row>
    <row r="88" spans="2:2" s="2" customFormat="1" x14ac:dyDescent="0.2">
      <c r="B88" s="29"/>
    </row>
    <row r="89" spans="2:2" s="2" customFormat="1" x14ac:dyDescent="0.2">
      <c r="B89" s="29"/>
    </row>
    <row r="90" spans="2:2" s="2" customFormat="1" x14ac:dyDescent="0.2">
      <c r="B90" s="29"/>
    </row>
    <row r="91" spans="2:2" s="2" customFormat="1" x14ac:dyDescent="0.2">
      <c r="B91" s="29"/>
    </row>
    <row r="92" spans="2:2" s="2" customFormat="1" x14ac:dyDescent="0.2">
      <c r="B92" s="29"/>
    </row>
    <row r="93" spans="2:2" s="2" customFormat="1" x14ac:dyDescent="0.2">
      <c r="B93" s="29"/>
    </row>
    <row r="94" spans="2:2" s="2" customFormat="1" x14ac:dyDescent="0.2">
      <c r="B94" s="29"/>
    </row>
    <row r="95" spans="2:2" s="2" customFormat="1" x14ac:dyDescent="0.2">
      <c r="B95" s="29"/>
    </row>
    <row r="96" spans="2:2" s="2" customFormat="1" x14ac:dyDescent="0.2">
      <c r="B96" s="29"/>
    </row>
    <row r="97" spans="2:2" s="2" customFormat="1" x14ac:dyDescent="0.2">
      <c r="B97" s="29"/>
    </row>
    <row r="98" spans="2:2" s="2" customFormat="1" x14ac:dyDescent="0.2">
      <c r="B98" s="29"/>
    </row>
    <row r="99" spans="2:2" s="2" customFormat="1" x14ac:dyDescent="0.2">
      <c r="B99" s="29"/>
    </row>
    <row r="100" spans="2:2" s="2" customFormat="1" x14ac:dyDescent="0.2">
      <c r="B100" s="29"/>
    </row>
    <row r="101" spans="2:2" s="2" customFormat="1" x14ac:dyDescent="0.2">
      <c r="B101" s="29"/>
    </row>
    <row r="102" spans="2:2" s="2" customFormat="1" x14ac:dyDescent="0.2">
      <c r="B102" s="29"/>
    </row>
    <row r="103" spans="2:2" s="2" customFormat="1" x14ac:dyDescent="0.2">
      <c r="B103" s="29"/>
    </row>
    <row r="104" spans="2:2" s="2" customFormat="1" x14ac:dyDescent="0.2">
      <c r="B104" s="29"/>
    </row>
    <row r="105" spans="2:2" s="2" customFormat="1" x14ac:dyDescent="0.2">
      <c r="B105" s="29"/>
    </row>
    <row r="106" spans="2:2" s="2" customFormat="1" x14ac:dyDescent="0.2">
      <c r="B106" s="29"/>
    </row>
    <row r="107" spans="2:2" s="2" customFormat="1" x14ac:dyDescent="0.2">
      <c r="B107" s="29"/>
    </row>
    <row r="108" spans="2:2" s="2" customFormat="1" x14ac:dyDescent="0.2">
      <c r="B108" s="29"/>
    </row>
    <row r="109" spans="2:2" s="2" customFormat="1" x14ac:dyDescent="0.2">
      <c r="B109" s="29"/>
    </row>
    <row r="110" spans="2:2" s="2" customFormat="1" x14ac:dyDescent="0.2">
      <c r="B110" s="29"/>
    </row>
    <row r="111" spans="2:2" s="2" customFormat="1" x14ac:dyDescent="0.2">
      <c r="B111" s="29"/>
    </row>
    <row r="112" spans="2:2" s="2" customFormat="1" x14ac:dyDescent="0.2">
      <c r="B112" s="29"/>
    </row>
    <row r="113" spans="2:2" s="2" customFormat="1" x14ac:dyDescent="0.2">
      <c r="B113" s="29"/>
    </row>
    <row r="114" spans="2:2" s="2" customFormat="1" x14ac:dyDescent="0.2">
      <c r="B114" s="29"/>
    </row>
    <row r="115" spans="2:2" s="2" customFormat="1" x14ac:dyDescent="0.2">
      <c r="B115" s="29"/>
    </row>
    <row r="116" spans="2:2" s="2" customFormat="1" x14ac:dyDescent="0.2">
      <c r="B116" s="29"/>
    </row>
    <row r="117" spans="2:2" s="2" customFormat="1" x14ac:dyDescent="0.2">
      <c r="B117" s="29"/>
    </row>
    <row r="118" spans="2:2" s="2" customFormat="1" x14ac:dyDescent="0.2">
      <c r="B118" s="29"/>
    </row>
    <row r="119" spans="2:2" s="2" customFormat="1" x14ac:dyDescent="0.2">
      <c r="B119" s="29"/>
    </row>
    <row r="120" spans="2:2" s="2" customFormat="1" x14ac:dyDescent="0.2">
      <c r="B120" s="29"/>
    </row>
    <row r="121" spans="2:2" s="2" customFormat="1" x14ac:dyDescent="0.2">
      <c r="B121" s="29"/>
    </row>
    <row r="122" spans="2:2" s="2" customFormat="1" x14ac:dyDescent="0.2">
      <c r="B122" s="29"/>
    </row>
    <row r="123" spans="2:2" s="2" customFormat="1" x14ac:dyDescent="0.2">
      <c r="B123" s="29"/>
    </row>
    <row r="124" spans="2:2" s="2" customFormat="1" x14ac:dyDescent="0.2">
      <c r="B124" s="29"/>
    </row>
    <row r="125" spans="2:2" s="2" customFormat="1" x14ac:dyDescent="0.2">
      <c r="B125" s="29"/>
    </row>
    <row r="126" spans="2:2" s="2" customFormat="1" x14ac:dyDescent="0.2">
      <c r="B126" s="29"/>
    </row>
    <row r="127" spans="2:2" s="2" customFormat="1" x14ac:dyDescent="0.2">
      <c r="B127" s="29"/>
    </row>
    <row r="128" spans="2:2" s="2" customFormat="1" x14ac:dyDescent="0.2">
      <c r="B128" s="29"/>
    </row>
    <row r="129" spans="2:2" s="2" customFormat="1" x14ac:dyDescent="0.2">
      <c r="B129" s="29"/>
    </row>
    <row r="130" spans="2:2" s="2" customFormat="1" x14ac:dyDescent="0.2">
      <c r="B130" s="29"/>
    </row>
    <row r="131" spans="2:2" s="2" customFormat="1" x14ac:dyDescent="0.2">
      <c r="B131" s="29"/>
    </row>
    <row r="132" spans="2:2" s="2" customFormat="1" x14ac:dyDescent="0.2">
      <c r="B132" s="29"/>
    </row>
    <row r="133" spans="2:2" s="2" customFormat="1" x14ac:dyDescent="0.2">
      <c r="B133" s="29"/>
    </row>
    <row r="134" spans="2:2" s="2" customFormat="1" x14ac:dyDescent="0.2">
      <c r="B134" s="29"/>
    </row>
    <row r="135" spans="2:2" s="2" customFormat="1" x14ac:dyDescent="0.2">
      <c r="B135" s="29"/>
    </row>
    <row r="136" spans="2:2" s="2" customFormat="1" x14ac:dyDescent="0.2">
      <c r="B136" s="29"/>
    </row>
    <row r="137" spans="2:2" s="2" customFormat="1" x14ac:dyDescent="0.2">
      <c r="B137" s="29"/>
    </row>
    <row r="138" spans="2:2" s="2" customFormat="1" x14ac:dyDescent="0.2">
      <c r="B138" s="29"/>
    </row>
    <row r="139" spans="2:2" s="2" customFormat="1" x14ac:dyDescent="0.2">
      <c r="B139" s="29"/>
    </row>
    <row r="140" spans="2:2" s="2" customFormat="1" x14ac:dyDescent="0.2">
      <c r="B140" s="29"/>
    </row>
    <row r="141" spans="2:2" s="2" customFormat="1" x14ac:dyDescent="0.2">
      <c r="B141" s="29"/>
    </row>
    <row r="142" spans="2:2" s="2" customFormat="1" x14ac:dyDescent="0.2">
      <c r="B142" s="29"/>
    </row>
    <row r="143" spans="2:2" s="2" customFormat="1" x14ac:dyDescent="0.2">
      <c r="B143" s="29"/>
    </row>
    <row r="144" spans="2:2" s="2" customFormat="1" x14ac:dyDescent="0.2">
      <c r="B144" s="29"/>
    </row>
    <row r="145" spans="2:2" s="2" customFormat="1" x14ac:dyDescent="0.2">
      <c r="B145" s="29"/>
    </row>
    <row r="146" spans="2:2" s="2" customFormat="1" x14ac:dyDescent="0.2">
      <c r="B146" s="29"/>
    </row>
    <row r="147" spans="2:2" s="2" customFormat="1" x14ac:dyDescent="0.2">
      <c r="B147" s="29"/>
    </row>
    <row r="148" spans="2:2" s="2" customFormat="1" x14ac:dyDescent="0.2">
      <c r="B148" s="29"/>
    </row>
    <row r="149" spans="2:2" s="2" customFormat="1" x14ac:dyDescent="0.2">
      <c r="B149" s="29"/>
    </row>
    <row r="150" spans="2:2" s="2" customFormat="1" x14ac:dyDescent="0.2">
      <c r="B150" s="29"/>
    </row>
    <row r="151" spans="2:2" s="2" customFormat="1" x14ac:dyDescent="0.2">
      <c r="B151" s="29"/>
    </row>
    <row r="152" spans="2:2" s="2" customFormat="1" x14ac:dyDescent="0.2">
      <c r="B152" s="29"/>
    </row>
    <row r="153" spans="2:2" s="2" customFormat="1" x14ac:dyDescent="0.2">
      <c r="B153" s="29"/>
    </row>
    <row r="154" spans="2:2" s="2" customFormat="1" x14ac:dyDescent="0.2">
      <c r="B154" s="29"/>
    </row>
    <row r="155" spans="2:2" s="2" customFormat="1" x14ac:dyDescent="0.2">
      <c r="B155" s="29"/>
    </row>
    <row r="156" spans="2:2" s="2" customFormat="1" x14ac:dyDescent="0.2">
      <c r="B156" s="29"/>
    </row>
    <row r="157" spans="2:2" s="2" customFormat="1" x14ac:dyDescent="0.2">
      <c r="B157" s="29"/>
    </row>
    <row r="158" spans="2:2" s="2" customFormat="1" x14ac:dyDescent="0.2">
      <c r="B158" s="29"/>
    </row>
    <row r="159" spans="2:2" s="2" customFormat="1" x14ac:dyDescent="0.2">
      <c r="B159" s="29"/>
    </row>
    <row r="160" spans="2:2" s="2" customFormat="1" x14ac:dyDescent="0.2">
      <c r="B160" s="29"/>
    </row>
    <row r="161" spans="2:2" s="2" customFormat="1" x14ac:dyDescent="0.2">
      <c r="B161" s="29"/>
    </row>
    <row r="162" spans="2:2" s="2" customFormat="1" x14ac:dyDescent="0.2">
      <c r="B162" s="29"/>
    </row>
    <row r="163" spans="2:2" s="2" customFormat="1" x14ac:dyDescent="0.2">
      <c r="B163" s="29"/>
    </row>
    <row r="164" spans="2:2" s="2" customFormat="1" x14ac:dyDescent="0.2">
      <c r="B164" s="29"/>
    </row>
    <row r="165" spans="2:2" s="2" customFormat="1" x14ac:dyDescent="0.2">
      <c r="B165" s="29"/>
    </row>
    <row r="166" spans="2:2" s="2" customFormat="1" x14ac:dyDescent="0.2">
      <c r="B166" s="29"/>
    </row>
    <row r="167" spans="2:2" s="2" customFormat="1" x14ac:dyDescent="0.2">
      <c r="B167" s="29"/>
    </row>
    <row r="168" spans="2:2" s="2" customFormat="1" x14ac:dyDescent="0.2">
      <c r="B168" s="29"/>
    </row>
    <row r="169" spans="2:2" s="2" customFormat="1" x14ac:dyDescent="0.2">
      <c r="B169" s="29"/>
    </row>
    <row r="170" spans="2:2" s="2" customFormat="1" x14ac:dyDescent="0.2">
      <c r="B170" s="29"/>
    </row>
  </sheetData>
  <sheetProtection algorithmName="SHA-512" hashValue="Bo6fEanRrGdBsV2OrANUjGNz2ziYBXJ5Fz8tgQ/K+os0ZkV5vz5EMoloCtfQIWu5ok/BGpRobqYpe7I4ibV9eQ==" saltValue="o3cf03FUCG/Ud7+OYCMwfw==" spinCount="100000" sheet="1" objects="1" scenarios="1"/>
  <mergeCells count="16">
    <mergeCell ref="C57:D57"/>
    <mergeCell ref="H57:I57"/>
    <mergeCell ref="A51:F51"/>
    <mergeCell ref="A1:I1"/>
    <mergeCell ref="A3:I3"/>
    <mergeCell ref="A5:A7"/>
    <mergeCell ref="B5:B7"/>
    <mergeCell ref="D5:D7"/>
    <mergeCell ref="E5:E7"/>
    <mergeCell ref="F5:G6"/>
    <mergeCell ref="H5:I6"/>
    <mergeCell ref="A52:I52"/>
    <mergeCell ref="A53:I53"/>
    <mergeCell ref="A54:I54"/>
    <mergeCell ref="C56:D56"/>
    <mergeCell ref="H56:I56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8" fitToHeight="2" orientation="landscape" r:id="rId1"/>
  <headerFooter>
    <oddHeader>&amp;L&amp;G&amp;R&amp;G</oddHeader>
  </headerFooter>
  <rowBreaks count="1" manualBreakCount="1">
    <brk id="31" max="8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CA21C-2976-451F-8944-8EA19AABE616}">
  <sheetPr>
    <pageSetUpPr fitToPage="1"/>
  </sheetPr>
  <dimension ref="A1:K80"/>
  <sheetViews>
    <sheetView view="pageBreakPreview" zoomScale="122" zoomScaleNormal="100" zoomScaleSheetLayoutView="120" workbookViewId="0">
      <selection activeCell="A74" sqref="A8:I74"/>
    </sheetView>
  </sheetViews>
  <sheetFormatPr baseColWidth="10" defaultColWidth="11.42578125" defaultRowHeight="15.75" x14ac:dyDescent="0.25"/>
  <cols>
    <col min="1" max="1" width="4.42578125" style="15" customWidth="1"/>
    <col min="2" max="2" width="5.5703125" style="15" customWidth="1"/>
    <col min="3" max="3" width="70" style="14" customWidth="1"/>
    <col min="4" max="4" width="6.7109375" style="22" customWidth="1"/>
    <col min="5" max="5" width="6.7109375" style="15" customWidth="1"/>
    <col min="6" max="6" width="15.5703125" style="14" customWidth="1"/>
    <col min="7" max="7" width="18" style="14" bestFit="1" customWidth="1"/>
    <col min="8" max="8" width="22.140625" style="14" customWidth="1"/>
    <col min="9" max="9" width="22.28515625" style="14" customWidth="1"/>
    <col min="10" max="10" width="14.5703125" style="14" customWidth="1"/>
    <col min="11" max="239" width="11.42578125" style="14"/>
    <col min="240" max="241" width="5.7109375" style="14" customWidth="1"/>
    <col min="242" max="242" width="118.140625" style="14" customWidth="1"/>
    <col min="243" max="244" width="6.7109375" style="14" customWidth="1"/>
    <col min="245" max="248" width="15.7109375" style="14" customWidth="1"/>
    <col min="249" max="495" width="11.42578125" style="14"/>
    <col min="496" max="497" width="5.7109375" style="14" customWidth="1"/>
    <col min="498" max="498" width="118.140625" style="14" customWidth="1"/>
    <col min="499" max="500" width="6.7109375" style="14" customWidth="1"/>
    <col min="501" max="504" width="15.7109375" style="14" customWidth="1"/>
    <col min="505" max="751" width="11.42578125" style="14"/>
    <col min="752" max="753" width="5.7109375" style="14" customWidth="1"/>
    <col min="754" max="754" width="118.140625" style="14" customWidth="1"/>
    <col min="755" max="756" width="6.7109375" style="14" customWidth="1"/>
    <col min="757" max="760" width="15.7109375" style="14" customWidth="1"/>
    <col min="761" max="1007" width="11.42578125" style="14"/>
    <col min="1008" max="1009" width="5.7109375" style="14" customWidth="1"/>
    <col min="1010" max="1010" width="118.140625" style="14" customWidth="1"/>
    <col min="1011" max="1012" width="6.7109375" style="14" customWidth="1"/>
    <col min="1013" max="1016" width="15.7109375" style="14" customWidth="1"/>
    <col min="1017" max="1263" width="11.42578125" style="14"/>
    <col min="1264" max="1265" width="5.7109375" style="14" customWidth="1"/>
    <col min="1266" max="1266" width="118.140625" style="14" customWidth="1"/>
    <col min="1267" max="1268" width="6.7109375" style="14" customWidth="1"/>
    <col min="1269" max="1272" width="15.7109375" style="14" customWidth="1"/>
    <col min="1273" max="1519" width="11.42578125" style="14"/>
    <col min="1520" max="1521" width="5.7109375" style="14" customWidth="1"/>
    <col min="1522" max="1522" width="118.140625" style="14" customWidth="1"/>
    <col min="1523" max="1524" width="6.7109375" style="14" customWidth="1"/>
    <col min="1525" max="1528" width="15.7109375" style="14" customWidth="1"/>
    <col min="1529" max="1775" width="11.42578125" style="14"/>
    <col min="1776" max="1777" width="5.7109375" style="14" customWidth="1"/>
    <col min="1778" max="1778" width="118.140625" style="14" customWidth="1"/>
    <col min="1779" max="1780" width="6.7109375" style="14" customWidth="1"/>
    <col min="1781" max="1784" width="15.7109375" style="14" customWidth="1"/>
    <col min="1785" max="2031" width="11.42578125" style="14"/>
    <col min="2032" max="2033" width="5.7109375" style="14" customWidth="1"/>
    <col min="2034" max="2034" width="118.140625" style="14" customWidth="1"/>
    <col min="2035" max="2036" width="6.7109375" style="14" customWidth="1"/>
    <col min="2037" max="2040" width="15.7109375" style="14" customWidth="1"/>
    <col min="2041" max="2287" width="11.42578125" style="14"/>
    <col min="2288" max="2289" width="5.7109375" style="14" customWidth="1"/>
    <col min="2290" max="2290" width="118.140625" style="14" customWidth="1"/>
    <col min="2291" max="2292" width="6.7109375" style="14" customWidth="1"/>
    <col min="2293" max="2296" width="15.7109375" style="14" customWidth="1"/>
    <col min="2297" max="2543" width="11.42578125" style="14"/>
    <col min="2544" max="2545" width="5.7109375" style="14" customWidth="1"/>
    <col min="2546" max="2546" width="118.140625" style="14" customWidth="1"/>
    <col min="2547" max="2548" width="6.7109375" style="14" customWidth="1"/>
    <col min="2549" max="2552" width="15.7109375" style="14" customWidth="1"/>
    <col min="2553" max="2799" width="11.42578125" style="14"/>
    <col min="2800" max="2801" width="5.7109375" style="14" customWidth="1"/>
    <col min="2802" max="2802" width="118.140625" style="14" customWidth="1"/>
    <col min="2803" max="2804" width="6.7109375" style="14" customWidth="1"/>
    <col min="2805" max="2808" width="15.7109375" style="14" customWidth="1"/>
    <col min="2809" max="3055" width="11.42578125" style="14"/>
    <col min="3056" max="3057" width="5.7109375" style="14" customWidth="1"/>
    <col min="3058" max="3058" width="118.140625" style="14" customWidth="1"/>
    <col min="3059" max="3060" width="6.7109375" style="14" customWidth="1"/>
    <col min="3061" max="3064" width="15.7109375" style="14" customWidth="1"/>
    <col min="3065" max="3311" width="11.42578125" style="14"/>
    <col min="3312" max="3313" width="5.7109375" style="14" customWidth="1"/>
    <col min="3314" max="3314" width="118.140625" style="14" customWidth="1"/>
    <col min="3315" max="3316" width="6.7109375" style="14" customWidth="1"/>
    <col min="3317" max="3320" width="15.7109375" style="14" customWidth="1"/>
    <col min="3321" max="3567" width="11.42578125" style="14"/>
    <col min="3568" max="3569" width="5.7109375" style="14" customWidth="1"/>
    <col min="3570" max="3570" width="118.140625" style="14" customWidth="1"/>
    <col min="3571" max="3572" width="6.7109375" style="14" customWidth="1"/>
    <col min="3573" max="3576" width="15.7109375" style="14" customWidth="1"/>
    <col min="3577" max="3823" width="11.42578125" style="14"/>
    <col min="3824" max="3825" width="5.7109375" style="14" customWidth="1"/>
    <col min="3826" max="3826" width="118.140625" style="14" customWidth="1"/>
    <col min="3827" max="3828" width="6.7109375" style="14" customWidth="1"/>
    <col min="3829" max="3832" width="15.7109375" style="14" customWidth="1"/>
    <col min="3833" max="4079" width="11.42578125" style="14"/>
    <col min="4080" max="4081" width="5.7109375" style="14" customWidth="1"/>
    <col min="4082" max="4082" width="118.140625" style="14" customWidth="1"/>
    <col min="4083" max="4084" width="6.7109375" style="14" customWidth="1"/>
    <col min="4085" max="4088" width="15.7109375" style="14" customWidth="1"/>
    <col min="4089" max="4335" width="11.42578125" style="14"/>
    <col min="4336" max="4337" width="5.7109375" style="14" customWidth="1"/>
    <col min="4338" max="4338" width="118.140625" style="14" customWidth="1"/>
    <col min="4339" max="4340" width="6.7109375" style="14" customWidth="1"/>
    <col min="4341" max="4344" width="15.7109375" style="14" customWidth="1"/>
    <col min="4345" max="4591" width="11.42578125" style="14"/>
    <col min="4592" max="4593" width="5.7109375" style="14" customWidth="1"/>
    <col min="4594" max="4594" width="118.140625" style="14" customWidth="1"/>
    <col min="4595" max="4596" width="6.7109375" style="14" customWidth="1"/>
    <col min="4597" max="4600" width="15.7109375" style="14" customWidth="1"/>
    <col min="4601" max="4847" width="11.42578125" style="14"/>
    <col min="4848" max="4849" width="5.7109375" style="14" customWidth="1"/>
    <col min="4850" max="4850" width="118.140625" style="14" customWidth="1"/>
    <col min="4851" max="4852" width="6.7109375" style="14" customWidth="1"/>
    <col min="4853" max="4856" width="15.7109375" style="14" customWidth="1"/>
    <col min="4857" max="5103" width="11.42578125" style="14"/>
    <col min="5104" max="5105" width="5.7109375" style="14" customWidth="1"/>
    <col min="5106" max="5106" width="118.140625" style="14" customWidth="1"/>
    <col min="5107" max="5108" width="6.7109375" style="14" customWidth="1"/>
    <col min="5109" max="5112" width="15.7109375" style="14" customWidth="1"/>
    <col min="5113" max="5359" width="11.42578125" style="14"/>
    <col min="5360" max="5361" width="5.7109375" style="14" customWidth="1"/>
    <col min="5362" max="5362" width="118.140625" style="14" customWidth="1"/>
    <col min="5363" max="5364" width="6.7109375" style="14" customWidth="1"/>
    <col min="5365" max="5368" width="15.7109375" style="14" customWidth="1"/>
    <col min="5369" max="5615" width="11.42578125" style="14"/>
    <col min="5616" max="5617" width="5.7109375" style="14" customWidth="1"/>
    <col min="5618" max="5618" width="118.140625" style="14" customWidth="1"/>
    <col min="5619" max="5620" width="6.7109375" style="14" customWidth="1"/>
    <col min="5621" max="5624" width="15.7109375" style="14" customWidth="1"/>
    <col min="5625" max="5871" width="11.42578125" style="14"/>
    <col min="5872" max="5873" width="5.7109375" style="14" customWidth="1"/>
    <col min="5874" max="5874" width="118.140625" style="14" customWidth="1"/>
    <col min="5875" max="5876" width="6.7109375" style="14" customWidth="1"/>
    <col min="5877" max="5880" width="15.7109375" style="14" customWidth="1"/>
    <col min="5881" max="6127" width="11.42578125" style="14"/>
    <col min="6128" max="6129" width="5.7109375" style="14" customWidth="1"/>
    <col min="6130" max="6130" width="118.140625" style="14" customWidth="1"/>
    <col min="6131" max="6132" width="6.7109375" style="14" customWidth="1"/>
    <col min="6133" max="6136" width="15.7109375" style="14" customWidth="1"/>
    <col min="6137" max="6383" width="11.42578125" style="14"/>
    <col min="6384" max="6385" width="5.7109375" style="14" customWidth="1"/>
    <col min="6386" max="6386" width="118.140625" style="14" customWidth="1"/>
    <col min="6387" max="6388" width="6.7109375" style="14" customWidth="1"/>
    <col min="6389" max="6392" width="15.7109375" style="14" customWidth="1"/>
    <col min="6393" max="6639" width="11.42578125" style="14"/>
    <col min="6640" max="6641" width="5.7109375" style="14" customWidth="1"/>
    <col min="6642" max="6642" width="118.140625" style="14" customWidth="1"/>
    <col min="6643" max="6644" width="6.7109375" style="14" customWidth="1"/>
    <col min="6645" max="6648" width="15.7109375" style="14" customWidth="1"/>
    <col min="6649" max="6895" width="11.42578125" style="14"/>
    <col min="6896" max="6897" width="5.7109375" style="14" customWidth="1"/>
    <col min="6898" max="6898" width="118.140625" style="14" customWidth="1"/>
    <col min="6899" max="6900" width="6.7109375" style="14" customWidth="1"/>
    <col min="6901" max="6904" width="15.7109375" style="14" customWidth="1"/>
    <col min="6905" max="7151" width="11.42578125" style="14"/>
    <col min="7152" max="7153" width="5.7109375" style="14" customWidth="1"/>
    <col min="7154" max="7154" width="118.140625" style="14" customWidth="1"/>
    <col min="7155" max="7156" width="6.7109375" style="14" customWidth="1"/>
    <col min="7157" max="7160" width="15.7109375" style="14" customWidth="1"/>
    <col min="7161" max="7407" width="11.42578125" style="14"/>
    <col min="7408" max="7409" width="5.7109375" style="14" customWidth="1"/>
    <col min="7410" max="7410" width="118.140625" style="14" customWidth="1"/>
    <col min="7411" max="7412" width="6.7109375" style="14" customWidth="1"/>
    <col min="7413" max="7416" width="15.7109375" style="14" customWidth="1"/>
    <col min="7417" max="7663" width="11.42578125" style="14"/>
    <col min="7664" max="7665" width="5.7109375" style="14" customWidth="1"/>
    <col min="7666" max="7666" width="118.140625" style="14" customWidth="1"/>
    <col min="7667" max="7668" width="6.7109375" style="14" customWidth="1"/>
    <col min="7669" max="7672" width="15.7109375" style="14" customWidth="1"/>
    <col min="7673" max="7919" width="11.42578125" style="14"/>
    <col min="7920" max="7921" width="5.7109375" style="14" customWidth="1"/>
    <col min="7922" max="7922" width="118.140625" style="14" customWidth="1"/>
    <col min="7923" max="7924" width="6.7109375" style="14" customWidth="1"/>
    <col min="7925" max="7928" width="15.7109375" style="14" customWidth="1"/>
    <col min="7929" max="8175" width="11.42578125" style="14"/>
    <col min="8176" max="8177" width="5.7109375" style="14" customWidth="1"/>
    <col min="8178" max="8178" width="118.140625" style="14" customWidth="1"/>
    <col min="8179" max="8180" width="6.7109375" style="14" customWidth="1"/>
    <col min="8181" max="8184" width="15.7109375" style="14" customWidth="1"/>
    <col min="8185" max="8431" width="11.42578125" style="14"/>
    <col min="8432" max="8433" width="5.7109375" style="14" customWidth="1"/>
    <col min="8434" max="8434" width="118.140625" style="14" customWidth="1"/>
    <col min="8435" max="8436" width="6.7109375" style="14" customWidth="1"/>
    <col min="8437" max="8440" width="15.7109375" style="14" customWidth="1"/>
    <col min="8441" max="8687" width="11.42578125" style="14"/>
    <col min="8688" max="8689" width="5.7109375" style="14" customWidth="1"/>
    <col min="8690" max="8690" width="118.140625" style="14" customWidth="1"/>
    <col min="8691" max="8692" width="6.7109375" style="14" customWidth="1"/>
    <col min="8693" max="8696" width="15.7109375" style="14" customWidth="1"/>
    <col min="8697" max="8943" width="11.42578125" style="14"/>
    <col min="8944" max="8945" width="5.7109375" style="14" customWidth="1"/>
    <col min="8946" max="8946" width="118.140625" style="14" customWidth="1"/>
    <col min="8947" max="8948" width="6.7109375" style="14" customWidth="1"/>
    <col min="8949" max="8952" width="15.7109375" style="14" customWidth="1"/>
    <col min="8953" max="9199" width="11.42578125" style="14"/>
    <col min="9200" max="9201" width="5.7109375" style="14" customWidth="1"/>
    <col min="9202" max="9202" width="118.140625" style="14" customWidth="1"/>
    <col min="9203" max="9204" width="6.7109375" style="14" customWidth="1"/>
    <col min="9205" max="9208" width="15.7109375" style="14" customWidth="1"/>
    <col min="9209" max="9455" width="11.42578125" style="14"/>
    <col min="9456" max="9457" width="5.7109375" style="14" customWidth="1"/>
    <col min="9458" max="9458" width="118.140625" style="14" customWidth="1"/>
    <col min="9459" max="9460" width="6.7109375" style="14" customWidth="1"/>
    <col min="9461" max="9464" width="15.7109375" style="14" customWidth="1"/>
    <col min="9465" max="9711" width="11.42578125" style="14"/>
    <col min="9712" max="9713" width="5.7109375" style="14" customWidth="1"/>
    <col min="9714" max="9714" width="118.140625" style="14" customWidth="1"/>
    <col min="9715" max="9716" width="6.7109375" style="14" customWidth="1"/>
    <col min="9717" max="9720" width="15.7109375" style="14" customWidth="1"/>
    <col min="9721" max="9967" width="11.42578125" style="14"/>
    <col min="9968" max="9969" width="5.7109375" style="14" customWidth="1"/>
    <col min="9970" max="9970" width="118.140625" style="14" customWidth="1"/>
    <col min="9971" max="9972" width="6.7109375" style="14" customWidth="1"/>
    <col min="9973" max="9976" width="15.7109375" style="14" customWidth="1"/>
    <col min="9977" max="10223" width="11.42578125" style="14"/>
    <col min="10224" max="10225" width="5.7109375" style="14" customWidth="1"/>
    <col min="10226" max="10226" width="118.140625" style="14" customWidth="1"/>
    <col min="10227" max="10228" width="6.7109375" style="14" customWidth="1"/>
    <col min="10229" max="10232" width="15.7109375" style="14" customWidth="1"/>
    <col min="10233" max="10479" width="11.42578125" style="14"/>
    <col min="10480" max="10481" width="5.7109375" style="14" customWidth="1"/>
    <col min="10482" max="10482" width="118.140625" style="14" customWidth="1"/>
    <col min="10483" max="10484" width="6.7109375" style="14" customWidth="1"/>
    <col min="10485" max="10488" width="15.7109375" style="14" customWidth="1"/>
    <col min="10489" max="10735" width="11.42578125" style="14"/>
    <col min="10736" max="10737" width="5.7109375" style="14" customWidth="1"/>
    <col min="10738" max="10738" width="118.140625" style="14" customWidth="1"/>
    <col min="10739" max="10740" width="6.7109375" style="14" customWidth="1"/>
    <col min="10741" max="10744" width="15.7109375" style="14" customWidth="1"/>
    <col min="10745" max="10991" width="11.42578125" style="14"/>
    <col min="10992" max="10993" width="5.7109375" style="14" customWidth="1"/>
    <col min="10994" max="10994" width="118.140625" style="14" customWidth="1"/>
    <col min="10995" max="10996" width="6.7109375" style="14" customWidth="1"/>
    <col min="10997" max="11000" width="15.7109375" style="14" customWidth="1"/>
    <col min="11001" max="11247" width="11.42578125" style="14"/>
    <col min="11248" max="11249" width="5.7109375" style="14" customWidth="1"/>
    <col min="11250" max="11250" width="118.140625" style="14" customWidth="1"/>
    <col min="11251" max="11252" width="6.7109375" style="14" customWidth="1"/>
    <col min="11253" max="11256" width="15.7109375" style="14" customWidth="1"/>
    <col min="11257" max="11503" width="11.42578125" style="14"/>
    <col min="11504" max="11505" width="5.7109375" style="14" customWidth="1"/>
    <col min="11506" max="11506" width="118.140625" style="14" customWidth="1"/>
    <col min="11507" max="11508" width="6.7109375" style="14" customWidth="1"/>
    <col min="11509" max="11512" width="15.7109375" style="14" customWidth="1"/>
    <col min="11513" max="11759" width="11.42578125" style="14"/>
    <col min="11760" max="11761" width="5.7109375" style="14" customWidth="1"/>
    <col min="11762" max="11762" width="118.140625" style="14" customWidth="1"/>
    <col min="11763" max="11764" width="6.7109375" style="14" customWidth="1"/>
    <col min="11765" max="11768" width="15.7109375" style="14" customWidth="1"/>
    <col min="11769" max="12015" width="11.42578125" style="14"/>
    <col min="12016" max="12017" width="5.7109375" style="14" customWidth="1"/>
    <col min="12018" max="12018" width="118.140625" style="14" customWidth="1"/>
    <col min="12019" max="12020" width="6.7109375" style="14" customWidth="1"/>
    <col min="12021" max="12024" width="15.7109375" style="14" customWidth="1"/>
    <col min="12025" max="12271" width="11.42578125" style="14"/>
    <col min="12272" max="12273" width="5.7109375" style="14" customWidth="1"/>
    <col min="12274" max="12274" width="118.140625" style="14" customWidth="1"/>
    <col min="12275" max="12276" width="6.7109375" style="14" customWidth="1"/>
    <col min="12277" max="12280" width="15.7109375" style="14" customWidth="1"/>
    <col min="12281" max="12527" width="11.42578125" style="14"/>
    <col min="12528" max="12529" width="5.7109375" style="14" customWidth="1"/>
    <col min="12530" max="12530" width="118.140625" style="14" customWidth="1"/>
    <col min="12531" max="12532" width="6.7109375" style="14" customWidth="1"/>
    <col min="12533" max="12536" width="15.7109375" style="14" customWidth="1"/>
    <col min="12537" max="12783" width="11.42578125" style="14"/>
    <col min="12784" max="12785" width="5.7109375" style="14" customWidth="1"/>
    <col min="12786" max="12786" width="118.140625" style="14" customWidth="1"/>
    <col min="12787" max="12788" width="6.7109375" style="14" customWidth="1"/>
    <col min="12789" max="12792" width="15.7109375" style="14" customWidth="1"/>
    <col min="12793" max="13039" width="11.42578125" style="14"/>
    <col min="13040" max="13041" width="5.7109375" style="14" customWidth="1"/>
    <col min="13042" max="13042" width="118.140625" style="14" customWidth="1"/>
    <col min="13043" max="13044" width="6.7109375" style="14" customWidth="1"/>
    <col min="13045" max="13048" width="15.7109375" style="14" customWidth="1"/>
    <col min="13049" max="13295" width="11.42578125" style="14"/>
    <col min="13296" max="13297" width="5.7109375" style="14" customWidth="1"/>
    <col min="13298" max="13298" width="118.140625" style="14" customWidth="1"/>
    <col min="13299" max="13300" width="6.7109375" style="14" customWidth="1"/>
    <col min="13301" max="13304" width="15.7109375" style="14" customWidth="1"/>
    <col min="13305" max="13551" width="11.42578125" style="14"/>
    <col min="13552" max="13553" width="5.7109375" style="14" customWidth="1"/>
    <col min="13554" max="13554" width="118.140625" style="14" customWidth="1"/>
    <col min="13555" max="13556" width="6.7109375" style="14" customWidth="1"/>
    <col min="13557" max="13560" width="15.7109375" style="14" customWidth="1"/>
    <col min="13561" max="13807" width="11.42578125" style="14"/>
    <col min="13808" max="13809" width="5.7109375" style="14" customWidth="1"/>
    <col min="13810" max="13810" width="118.140625" style="14" customWidth="1"/>
    <col min="13811" max="13812" width="6.7109375" style="14" customWidth="1"/>
    <col min="13813" max="13816" width="15.7109375" style="14" customWidth="1"/>
    <col min="13817" max="14063" width="11.42578125" style="14"/>
    <col min="14064" max="14065" width="5.7109375" style="14" customWidth="1"/>
    <col min="14066" max="14066" width="118.140625" style="14" customWidth="1"/>
    <col min="14067" max="14068" width="6.7109375" style="14" customWidth="1"/>
    <col min="14069" max="14072" width="15.7109375" style="14" customWidth="1"/>
    <col min="14073" max="14319" width="11.42578125" style="14"/>
    <col min="14320" max="14321" width="5.7109375" style="14" customWidth="1"/>
    <col min="14322" max="14322" width="118.140625" style="14" customWidth="1"/>
    <col min="14323" max="14324" width="6.7109375" style="14" customWidth="1"/>
    <col min="14325" max="14328" width="15.7109375" style="14" customWidth="1"/>
    <col min="14329" max="14575" width="11.42578125" style="14"/>
    <col min="14576" max="14577" width="5.7109375" style="14" customWidth="1"/>
    <col min="14578" max="14578" width="118.140625" style="14" customWidth="1"/>
    <col min="14579" max="14580" width="6.7109375" style="14" customWidth="1"/>
    <col min="14581" max="14584" width="15.7109375" style="14" customWidth="1"/>
    <col min="14585" max="14831" width="11.42578125" style="14"/>
    <col min="14832" max="14833" width="5.7109375" style="14" customWidth="1"/>
    <col min="14834" max="14834" width="118.140625" style="14" customWidth="1"/>
    <col min="14835" max="14836" width="6.7109375" style="14" customWidth="1"/>
    <col min="14837" max="14840" width="15.7109375" style="14" customWidth="1"/>
    <col min="14841" max="15087" width="11.42578125" style="14"/>
    <col min="15088" max="15089" width="5.7109375" style="14" customWidth="1"/>
    <col min="15090" max="15090" width="118.140625" style="14" customWidth="1"/>
    <col min="15091" max="15092" width="6.7109375" style="14" customWidth="1"/>
    <col min="15093" max="15096" width="15.7109375" style="14" customWidth="1"/>
    <col min="15097" max="15343" width="11.42578125" style="14"/>
    <col min="15344" max="15345" width="5.7109375" style="14" customWidth="1"/>
    <col min="15346" max="15346" width="118.140625" style="14" customWidth="1"/>
    <col min="15347" max="15348" width="6.7109375" style="14" customWidth="1"/>
    <col min="15349" max="15352" width="15.7109375" style="14" customWidth="1"/>
    <col min="15353" max="15599" width="11.42578125" style="14"/>
    <col min="15600" max="15601" width="5.7109375" style="14" customWidth="1"/>
    <col min="15602" max="15602" width="118.140625" style="14" customWidth="1"/>
    <col min="15603" max="15604" width="6.7109375" style="14" customWidth="1"/>
    <col min="15605" max="15608" width="15.7109375" style="14" customWidth="1"/>
    <col min="15609" max="15855" width="11.42578125" style="14"/>
    <col min="15856" max="15857" width="5.7109375" style="14" customWidth="1"/>
    <col min="15858" max="15858" width="118.140625" style="14" customWidth="1"/>
    <col min="15859" max="15860" width="6.7109375" style="14" customWidth="1"/>
    <col min="15861" max="15864" width="15.7109375" style="14" customWidth="1"/>
    <col min="15865" max="16111" width="11.42578125" style="14"/>
    <col min="16112" max="16113" width="5.7109375" style="14" customWidth="1"/>
    <col min="16114" max="16114" width="118.140625" style="14" customWidth="1"/>
    <col min="16115" max="16116" width="6.7109375" style="14" customWidth="1"/>
    <col min="16117" max="16120" width="15.7109375" style="14" customWidth="1"/>
    <col min="16121" max="16384" width="11.42578125" style="14"/>
  </cols>
  <sheetData>
    <row r="1" spans="1:9" ht="123.75" customHeight="1" thickBot="1" x14ac:dyDescent="0.3">
      <c r="A1" s="679" t="str">
        <f>+CARÁTULA!B16</f>
        <v>PROYECTO: 
CONSTRUCCIÓN DE LA ESTACIÓN TRANSFORMADORA MENDOZA NORTE 220/132 kV Y
OBRAS COMPLEMENTARIAS
ALTERNATIVA  2
OBLIGATORIA</v>
      </c>
      <c r="B1" s="694"/>
      <c r="C1" s="694"/>
      <c r="D1" s="694"/>
      <c r="E1" s="694"/>
      <c r="F1" s="694"/>
      <c r="G1" s="694"/>
      <c r="H1" s="694"/>
      <c r="I1" s="695"/>
    </row>
    <row r="2" spans="1:9" ht="5.0999999999999996" customHeight="1" thickBot="1" x14ac:dyDescent="0.3"/>
    <row r="3" spans="1:9" ht="22.9" customHeight="1" thickBot="1" x14ac:dyDescent="0.3">
      <c r="A3" s="696" t="str">
        <f>+INDICE!C20</f>
        <v>C-3.3 Montajes Ampliación ET Las Heras</v>
      </c>
      <c r="B3" s="697"/>
      <c r="C3" s="697"/>
      <c r="D3" s="697"/>
      <c r="E3" s="697"/>
      <c r="F3" s="697"/>
      <c r="G3" s="697"/>
      <c r="H3" s="697"/>
      <c r="I3" s="697"/>
    </row>
    <row r="4" spans="1:9" ht="10.15" customHeight="1" thickBot="1" x14ac:dyDescent="0.3"/>
    <row r="5" spans="1:9" ht="17.45" customHeight="1" x14ac:dyDescent="0.25">
      <c r="A5" s="699" t="s">
        <v>28</v>
      </c>
      <c r="B5" s="702" t="s">
        <v>29</v>
      </c>
      <c r="C5" s="23"/>
      <c r="D5" s="705" t="s">
        <v>30</v>
      </c>
      <c r="E5" s="705" t="s">
        <v>31</v>
      </c>
      <c r="F5" s="708" t="s">
        <v>32</v>
      </c>
      <c r="G5" s="709"/>
      <c r="H5" s="708" t="s">
        <v>33</v>
      </c>
      <c r="I5" s="711"/>
    </row>
    <row r="6" spans="1:9" ht="17.45" customHeight="1" x14ac:dyDescent="0.25">
      <c r="A6" s="700"/>
      <c r="B6" s="703"/>
      <c r="C6" s="24" t="s">
        <v>34</v>
      </c>
      <c r="D6" s="706"/>
      <c r="E6" s="706"/>
      <c r="F6" s="710"/>
      <c r="G6" s="710"/>
      <c r="H6" s="710"/>
      <c r="I6" s="712"/>
    </row>
    <row r="7" spans="1:9" ht="24.75" customHeight="1" thickBot="1" x14ac:dyDescent="0.3">
      <c r="A7" s="701"/>
      <c r="B7" s="704"/>
      <c r="C7" s="25"/>
      <c r="D7" s="707"/>
      <c r="E7" s="707"/>
      <c r="F7" s="26" t="s">
        <v>21</v>
      </c>
      <c r="G7" s="26" t="s">
        <v>22</v>
      </c>
      <c r="H7" s="26" t="s">
        <v>21</v>
      </c>
      <c r="I7" s="27" t="s">
        <v>22</v>
      </c>
    </row>
    <row r="8" spans="1:9" s="58" customFormat="1" ht="15.4" customHeight="1" x14ac:dyDescent="0.25">
      <c r="A8" s="45">
        <v>1</v>
      </c>
      <c r="B8" s="57"/>
      <c r="C8" s="43" t="s">
        <v>206</v>
      </c>
      <c r="D8" s="34"/>
      <c r="E8" s="530"/>
      <c r="F8" s="218"/>
      <c r="G8" s="368"/>
      <c r="H8" s="181">
        <f>SUM(H9:H11)</f>
        <v>0</v>
      </c>
      <c r="I8" s="182">
        <f>SUM(I9:I11)</f>
        <v>0</v>
      </c>
    </row>
    <row r="9" spans="1:9" s="28" customFormat="1" ht="25.5" customHeight="1" x14ac:dyDescent="0.25">
      <c r="A9" s="47"/>
      <c r="B9" s="55" t="s">
        <v>35</v>
      </c>
      <c r="C9" s="50" t="s">
        <v>207</v>
      </c>
      <c r="D9" s="44" t="s">
        <v>36</v>
      </c>
      <c r="E9" s="531">
        <v>1</v>
      </c>
      <c r="F9" s="218"/>
      <c r="G9" s="368"/>
      <c r="H9" s="335">
        <f>+F9*E9</f>
        <v>0</v>
      </c>
      <c r="I9" s="336">
        <f>+E9*G9</f>
        <v>0</v>
      </c>
    </row>
    <row r="10" spans="1:9" s="28" customFormat="1" ht="15.75" customHeight="1" x14ac:dyDescent="0.25">
      <c r="A10" s="47"/>
      <c r="B10" s="46" t="s">
        <v>139</v>
      </c>
      <c r="C10" s="41" t="s">
        <v>208</v>
      </c>
      <c r="D10" s="44" t="s">
        <v>36</v>
      </c>
      <c r="E10" s="531">
        <v>1</v>
      </c>
      <c r="F10" s="218"/>
      <c r="G10" s="368"/>
      <c r="H10" s="335">
        <f>+F10*E10</f>
        <v>0</v>
      </c>
      <c r="I10" s="336">
        <f>+E10*G10</f>
        <v>0</v>
      </c>
    </row>
    <row r="11" spans="1:9" s="28" customFormat="1" ht="5.25" customHeight="1" x14ac:dyDescent="0.25">
      <c r="A11" s="47"/>
      <c r="B11" s="46"/>
      <c r="C11" s="41"/>
      <c r="D11" s="44"/>
      <c r="E11" s="531"/>
      <c r="F11" s="218"/>
      <c r="G11" s="368"/>
      <c r="H11" s="335"/>
      <c r="I11" s="336"/>
    </row>
    <row r="12" spans="1:9" s="28" customFormat="1" ht="15" x14ac:dyDescent="0.25">
      <c r="A12" s="31">
        <v>2</v>
      </c>
      <c r="B12" s="30"/>
      <c r="C12" s="38" t="s">
        <v>209</v>
      </c>
      <c r="D12" s="30"/>
      <c r="E12" s="352"/>
      <c r="F12" s="218"/>
      <c r="G12" s="368"/>
      <c r="H12" s="353">
        <f>+SUM(H13:H16)</f>
        <v>0</v>
      </c>
      <c r="I12" s="354">
        <f>+SUM(I13:I16)</f>
        <v>0</v>
      </c>
    </row>
    <row r="13" spans="1:9" s="28" customFormat="1" ht="15" x14ac:dyDescent="0.25">
      <c r="A13" s="31"/>
      <c r="B13" s="30" t="s">
        <v>38</v>
      </c>
      <c r="C13" s="80" t="s">
        <v>444</v>
      </c>
      <c r="D13" s="30" t="s">
        <v>36</v>
      </c>
      <c r="E13" s="520">
        <v>1</v>
      </c>
      <c r="F13" s="218"/>
      <c r="G13" s="368"/>
      <c r="H13" s="335">
        <f>+F13*E13</f>
        <v>0</v>
      </c>
      <c r="I13" s="336">
        <f>+G13*E13</f>
        <v>0</v>
      </c>
    </row>
    <row r="14" spans="1:9" s="28" customFormat="1" ht="15" x14ac:dyDescent="0.25">
      <c r="A14" s="31"/>
      <c r="B14" s="30" t="s">
        <v>41</v>
      </c>
      <c r="C14" s="84" t="s">
        <v>445</v>
      </c>
      <c r="D14" s="30" t="s">
        <v>36</v>
      </c>
      <c r="E14" s="520">
        <v>1</v>
      </c>
      <c r="F14" s="218"/>
      <c r="G14" s="368"/>
      <c r="H14" s="335">
        <f>+F14*E14</f>
        <v>0</v>
      </c>
      <c r="I14" s="336">
        <f>+G14*E14</f>
        <v>0</v>
      </c>
    </row>
    <row r="15" spans="1:9" s="28" customFormat="1" ht="15" x14ac:dyDescent="0.25">
      <c r="A15" s="31"/>
      <c r="B15" s="30" t="s">
        <v>43</v>
      </c>
      <c r="C15" s="80" t="s">
        <v>446</v>
      </c>
      <c r="D15" s="30" t="s">
        <v>36</v>
      </c>
      <c r="E15" s="520">
        <v>1</v>
      </c>
      <c r="F15" s="218"/>
      <c r="G15" s="368"/>
      <c r="H15" s="335">
        <f>+F15*E15</f>
        <v>0</v>
      </c>
      <c r="I15" s="336">
        <f>+G15*E15</f>
        <v>0</v>
      </c>
    </row>
    <row r="16" spans="1:9" s="28" customFormat="1" ht="15" x14ac:dyDescent="0.25">
      <c r="A16" s="31"/>
      <c r="B16" s="30" t="s">
        <v>44</v>
      </c>
      <c r="C16" s="70" t="s">
        <v>210</v>
      </c>
      <c r="D16" s="30" t="s">
        <v>36</v>
      </c>
      <c r="E16" s="520">
        <v>1</v>
      </c>
      <c r="F16" s="218"/>
      <c r="G16" s="368"/>
      <c r="H16" s="335">
        <f>+F16*E16</f>
        <v>0</v>
      </c>
      <c r="I16" s="336">
        <f>+G16*E16</f>
        <v>0</v>
      </c>
    </row>
    <row r="17" spans="1:11" s="28" customFormat="1" ht="5.25" customHeight="1" x14ac:dyDescent="0.25">
      <c r="A17" s="47"/>
      <c r="B17" s="46"/>
      <c r="C17" s="41"/>
      <c r="D17" s="44"/>
      <c r="E17" s="531"/>
      <c r="F17" s="218"/>
      <c r="G17" s="368"/>
      <c r="H17" s="335"/>
      <c r="I17" s="336"/>
    </row>
    <row r="18" spans="1:11" s="58" customFormat="1" ht="15" customHeight="1" x14ac:dyDescent="0.25">
      <c r="A18" s="45">
        <v>3</v>
      </c>
      <c r="B18" s="57"/>
      <c r="C18" s="43" t="s">
        <v>667</v>
      </c>
      <c r="D18" s="34"/>
      <c r="E18" s="530"/>
      <c r="F18" s="218"/>
      <c r="G18" s="368"/>
      <c r="H18" s="181">
        <f>SUM(H19:H26)</f>
        <v>0</v>
      </c>
      <c r="I18" s="182">
        <f>SUM(I19:I26)</f>
        <v>0</v>
      </c>
      <c r="K18" s="28"/>
    </row>
    <row r="19" spans="1:11" s="28" customFormat="1" ht="15" x14ac:dyDescent="0.25">
      <c r="A19" s="48"/>
      <c r="B19" s="55" t="s">
        <v>151</v>
      </c>
      <c r="C19" s="532" t="s">
        <v>635</v>
      </c>
      <c r="D19" s="30" t="s">
        <v>40</v>
      </c>
      <c r="E19" s="533">
        <v>2</v>
      </c>
      <c r="F19" s="218"/>
      <c r="G19" s="368"/>
      <c r="H19" s="335">
        <f t="shared" ref="H19:H26" si="0">+E19*F19</f>
        <v>0</v>
      </c>
      <c r="I19" s="336">
        <f t="shared" ref="I19:I26" si="1">+E19*G19</f>
        <v>0</v>
      </c>
    </row>
    <row r="20" spans="1:11" s="28" customFormat="1" ht="15" customHeight="1" x14ac:dyDescent="0.25">
      <c r="A20" s="48"/>
      <c r="B20" s="55" t="s">
        <v>153</v>
      </c>
      <c r="C20" s="39" t="s">
        <v>424</v>
      </c>
      <c r="D20" s="30" t="s">
        <v>40</v>
      </c>
      <c r="E20" s="533">
        <v>2</v>
      </c>
      <c r="F20" s="218"/>
      <c r="G20" s="368"/>
      <c r="H20" s="335">
        <f t="shared" si="0"/>
        <v>0</v>
      </c>
      <c r="I20" s="336">
        <f t="shared" si="1"/>
        <v>0</v>
      </c>
      <c r="J20" s="58"/>
      <c r="K20" s="58"/>
    </row>
    <row r="21" spans="1:11" s="28" customFormat="1" ht="15" customHeight="1" x14ac:dyDescent="0.25">
      <c r="A21" s="48"/>
      <c r="B21" s="55" t="s">
        <v>212</v>
      </c>
      <c r="C21" s="39" t="s">
        <v>263</v>
      </c>
      <c r="D21" s="30" t="s">
        <v>40</v>
      </c>
      <c r="E21" s="533">
        <v>4</v>
      </c>
      <c r="F21" s="218"/>
      <c r="G21" s="368"/>
      <c r="H21" s="335">
        <f t="shared" si="0"/>
        <v>0</v>
      </c>
      <c r="I21" s="336">
        <f t="shared" si="1"/>
        <v>0</v>
      </c>
    </row>
    <row r="22" spans="1:11" s="28" customFormat="1" ht="15" customHeight="1" x14ac:dyDescent="0.25">
      <c r="A22" s="48"/>
      <c r="B22" s="55" t="s">
        <v>213</v>
      </c>
      <c r="C22" s="39" t="s">
        <v>626</v>
      </c>
      <c r="D22" s="30" t="s">
        <v>40</v>
      </c>
      <c r="E22" s="533">
        <v>6</v>
      </c>
      <c r="F22" s="218"/>
      <c r="G22" s="368"/>
      <c r="H22" s="335">
        <f t="shared" si="0"/>
        <v>0</v>
      </c>
      <c r="I22" s="336">
        <f t="shared" si="1"/>
        <v>0</v>
      </c>
    </row>
    <row r="23" spans="1:11" s="28" customFormat="1" ht="15" customHeight="1" x14ac:dyDescent="0.25">
      <c r="A23" s="48"/>
      <c r="B23" s="55" t="s">
        <v>214</v>
      </c>
      <c r="C23" s="39" t="s">
        <v>61</v>
      </c>
      <c r="D23" s="30" t="s">
        <v>40</v>
      </c>
      <c r="E23" s="533">
        <v>6</v>
      </c>
      <c r="F23" s="218"/>
      <c r="G23" s="368"/>
      <c r="H23" s="335">
        <f t="shared" si="0"/>
        <v>0</v>
      </c>
      <c r="I23" s="336">
        <f t="shared" si="1"/>
        <v>0</v>
      </c>
    </row>
    <row r="24" spans="1:11" s="28" customFormat="1" ht="15" customHeight="1" x14ac:dyDescent="0.25">
      <c r="A24" s="48"/>
      <c r="B24" s="55" t="s">
        <v>215</v>
      </c>
      <c r="C24" s="39" t="s">
        <v>627</v>
      </c>
      <c r="D24" s="30" t="s">
        <v>40</v>
      </c>
      <c r="E24" s="533">
        <v>6</v>
      </c>
      <c r="F24" s="218"/>
      <c r="G24" s="368"/>
      <c r="H24" s="335">
        <f t="shared" si="0"/>
        <v>0</v>
      </c>
      <c r="I24" s="336">
        <f t="shared" si="1"/>
        <v>0</v>
      </c>
    </row>
    <row r="25" spans="1:11" s="28" customFormat="1" ht="15" customHeight="1" x14ac:dyDescent="0.25">
      <c r="A25" s="49"/>
      <c r="B25" s="55" t="s">
        <v>217</v>
      </c>
      <c r="C25" s="40" t="s">
        <v>67</v>
      </c>
      <c r="D25" s="44" t="s">
        <v>40</v>
      </c>
      <c r="E25" s="534">
        <v>8</v>
      </c>
      <c r="F25" s="218"/>
      <c r="G25" s="368"/>
      <c r="H25" s="335">
        <f t="shared" si="0"/>
        <v>0</v>
      </c>
      <c r="I25" s="336">
        <f t="shared" si="1"/>
        <v>0</v>
      </c>
    </row>
    <row r="26" spans="1:11" s="28" customFormat="1" ht="15" customHeight="1" x14ac:dyDescent="0.25">
      <c r="A26" s="49"/>
      <c r="B26" s="55" t="s">
        <v>219</v>
      </c>
      <c r="C26" s="39" t="s">
        <v>636</v>
      </c>
      <c r="D26" s="44" t="s">
        <v>40</v>
      </c>
      <c r="E26" s="534">
        <v>8</v>
      </c>
      <c r="F26" s="218"/>
      <c r="G26" s="368"/>
      <c r="H26" s="335">
        <f t="shared" si="0"/>
        <v>0</v>
      </c>
      <c r="I26" s="336">
        <f t="shared" si="1"/>
        <v>0</v>
      </c>
    </row>
    <row r="27" spans="1:11" s="28" customFormat="1" ht="5.25" customHeight="1" x14ac:dyDescent="0.25">
      <c r="A27" s="47"/>
      <c r="B27" s="46"/>
      <c r="C27" s="41"/>
      <c r="D27" s="44"/>
      <c r="E27" s="531"/>
      <c r="F27" s="218"/>
      <c r="G27" s="368"/>
      <c r="H27" s="335"/>
      <c r="I27" s="336"/>
    </row>
    <row r="28" spans="1:11" s="28" customFormat="1" ht="25.5" customHeight="1" x14ac:dyDescent="0.25">
      <c r="A28" s="45">
        <v>4</v>
      </c>
      <c r="B28" s="61"/>
      <c r="C28" s="43" t="s">
        <v>227</v>
      </c>
      <c r="D28" s="75"/>
      <c r="E28" s="535"/>
      <c r="F28" s="218"/>
      <c r="G28" s="368"/>
      <c r="H28" s="181">
        <f>SUM(H30:H35)</f>
        <v>0</v>
      </c>
      <c r="I28" s="243">
        <f>SUM(I30:I35)</f>
        <v>0</v>
      </c>
    </row>
    <row r="29" spans="1:11" s="28" customFormat="1" ht="5.25" customHeight="1" x14ac:dyDescent="0.25">
      <c r="A29" s="47"/>
      <c r="B29" s="46"/>
      <c r="C29" s="41"/>
      <c r="D29" s="44"/>
      <c r="E29" s="531"/>
      <c r="F29" s="218"/>
      <c r="G29" s="368"/>
      <c r="H29" s="335"/>
      <c r="I29" s="336"/>
    </row>
    <row r="30" spans="1:11" s="28" customFormat="1" ht="15" customHeight="1" x14ac:dyDescent="0.25">
      <c r="A30" s="31"/>
      <c r="B30" s="83" t="s">
        <v>70</v>
      </c>
      <c r="C30" s="536" t="s">
        <v>654</v>
      </c>
      <c r="D30" s="30" t="s">
        <v>36</v>
      </c>
      <c r="E30" s="537">
        <v>1</v>
      </c>
      <c r="F30" s="218"/>
      <c r="G30" s="368"/>
      <c r="H30" s="335">
        <f t="shared" ref="H30:H35" si="2">+E30*F30</f>
        <v>0</v>
      </c>
      <c r="I30" s="336">
        <f t="shared" ref="I30:I35" si="3">+E30*G30</f>
        <v>0</v>
      </c>
    </row>
    <row r="31" spans="1:11" s="28" customFormat="1" ht="15" customHeight="1" x14ac:dyDescent="0.25">
      <c r="A31" s="31"/>
      <c r="B31" s="83" t="s">
        <v>71</v>
      </c>
      <c r="C31" s="536" t="s">
        <v>650</v>
      </c>
      <c r="D31" s="30" t="s">
        <v>36</v>
      </c>
      <c r="E31" s="537">
        <v>1</v>
      </c>
      <c r="F31" s="218"/>
      <c r="G31" s="368"/>
      <c r="H31" s="335">
        <f t="shared" si="2"/>
        <v>0</v>
      </c>
      <c r="I31" s="336">
        <f t="shared" si="3"/>
        <v>0</v>
      </c>
    </row>
    <row r="32" spans="1:11" s="28" customFormat="1" ht="15" customHeight="1" x14ac:dyDescent="0.25">
      <c r="A32" s="31"/>
      <c r="B32" s="83" t="s">
        <v>72</v>
      </c>
      <c r="C32" s="536" t="s">
        <v>651</v>
      </c>
      <c r="D32" s="30" t="s">
        <v>36</v>
      </c>
      <c r="E32" s="537">
        <v>1</v>
      </c>
      <c r="F32" s="218"/>
      <c r="G32" s="368"/>
      <c r="H32" s="335">
        <f t="shared" si="2"/>
        <v>0</v>
      </c>
      <c r="I32" s="336">
        <f t="shared" si="3"/>
        <v>0</v>
      </c>
    </row>
    <row r="33" spans="1:9" s="28" customFormat="1" ht="15" customHeight="1" x14ac:dyDescent="0.25">
      <c r="A33" s="31"/>
      <c r="B33" s="83" t="s">
        <v>73</v>
      </c>
      <c r="C33" s="536" t="s">
        <v>652</v>
      </c>
      <c r="D33" s="30" t="s">
        <v>36</v>
      </c>
      <c r="E33" s="537">
        <v>1</v>
      </c>
      <c r="F33" s="218"/>
      <c r="G33" s="368"/>
      <c r="H33" s="335">
        <f t="shared" si="2"/>
        <v>0</v>
      </c>
      <c r="I33" s="336">
        <f t="shared" si="3"/>
        <v>0</v>
      </c>
    </row>
    <row r="34" spans="1:9" s="28" customFormat="1" ht="15" customHeight="1" x14ac:dyDescent="0.25">
      <c r="A34" s="31"/>
      <c r="B34" s="83" t="s">
        <v>74</v>
      </c>
      <c r="C34" s="536" t="s">
        <v>653</v>
      </c>
      <c r="D34" s="30" t="s">
        <v>36</v>
      </c>
      <c r="E34" s="537">
        <v>1</v>
      </c>
      <c r="F34" s="218"/>
      <c r="G34" s="368"/>
      <c r="H34" s="335">
        <f t="shared" si="2"/>
        <v>0</v>
      </c>
      <c r="I34" s="336">
        <f t="shared" si="3"/>
        <v>0</v>
      </c>
    </row>
    <row r="35" spans="1:9" s="28" customFormat="1" ht="15" customHeight="1" x14ac:dyDescent="0.25">
      <c r="A35" s="31"/>
      <c r="B35" s="83" t="s">
        <v>75</v>
      </c>
      <c r="C35" s="536" t="s">
        <v>655</v>
      </c>
      <c r="D35" s="30" t="s">
        <v>36</v>
      </c>
      <c r="E35" s="537">
        <v>1</v>
      </c>
      <c r="F35" s="218"/>
      <c r="G35" s="368"/>
      <c r="H35" s="335">
        <f t="shared" si="2"/>
        <v>0</v>
      </c>
      <c r="I35" s="336">
        <f t="shared" si="3"/>
        <v>0</v>
      </c>
    </row>
    <row r="36" spans="1:9" s="28" customFormat="1" ht="5.25" customHeight="1" x14ac:dyDescent="0.25">
      <c r="A36" s="47"/>
      <c r="B36" s="46"/>
      <c r="C36" s="41"/>
      <c r="D36" s="44"/>
      <c r="E36" s="531"/>
      <c r="F36" s="218"/>
      <c r="G36" s="368"/>
      <c r="H36" s="335"/>
      <c r="I36" s="336"/>
    </row>
    <row r="37" spans="1:9" s="28" customFormat="1" ht="15" x14ac:dyDescent="0.25">
      <c r="A37" s="45">
        <v>5</v>
      </c>
      <c r="B37" s="46"/>
      <c r="C37" s="43" t="s">
        <v>642</v>
      </c>
      <c r="D37" s="34"/>
      <c r="E37" s="530"/>
      <c r="F37" s="218"/>
      <c r="G37" s="368"/>
      <c r="H37" s="181">
        <f>+SUM(H38:H43)</f>
        <v>0</v>
      </c>
      <c r="I37" s="243">
        <f>+SUM(I38:I43)</f>
        <v>0</v>
      </c>
    </row>
    <row r="38" spans="1:9" s="28" customFormat="1" ht="15" customHeight="1" x14ac:dyDescent="0.25">
      <c r="A38" s="31"/>
      <c r="B38" s="83" t="s">
        <v>86</v>
      </c>
      <c r="C38" s="40" t="s">
        <v>647</v>
      </c>
      <c r="D38" s="30" t="s">
        <v>762</v>
      </c>
      <c r="E38" s="534">
        <v>800</v>
      </c>
      <c r="F38" s="218"/>
      <c r="G38" s="368"/>
      <c r="H38" s="335">
        <f t="shared" ref="H38:H43" si="4">+E38*F38</f>
        <v>0</v>
      </c>
      <c r="I38" s="336">
        <f t="shared" ref="I38:I43" si="5">+E38*G38</f>
        <v>0</v>
      </c>
    </row>
    <row r="39" spans="1:9" s="28" customFormat="1" ht="15" customHeight="1" x14ac:dyDescent="0.25">
      <c r="A39" s="31"/>
      <c r="B39" s="83" t="s">
        <v>88</v>
      </c>
      <c r="C39" s="40" t="s">
        <v>646</v>
      </c>
      <c r="D39" s="30" t="s">
        <v>762</v>
      </c>
      <c r="E39" s="534">
        <v>800</v>
      </c>
      <c r="F39" s="218"/>
      <c r="G39" s="368"/>
      <c r="H39" s="335">
        <f t="shared" si="4"/>
        <v>0</v>
      </c>
      <c r="I39" s="336">
        <f t="shared" si="5"/>
        <v>0</v>
      </c>
    </row>
    <row r="40" spans="1:9" s="28" customFormat="1" ht="15" customHeight="1" x14ac:dyDescent="0.25">
      <c r="A40" s="31"/>
      <c r="B40" s="83" t="s">
        <v>90</v>
      </c>
      <c r="C40" s="40" t="s">
        <v>645</v>
      </c>
      <c r="D40" s="30" t="s">
        <v>762</v>
      </c>
      <c r="E40" s="534">
        <v>800</v>
      </c>
      <c r="F40" s="218"/>
      <c r="G40" s="368"/>
      <c r="H40" s="335">
        <f t="shared" si="4"/>
        <v>0</v>
      </c>
      <c r="I40" s="336">
        <f t="shared" si="5"/>
        <v>0</v>
      </c>
    </row>
    <row r="41" spans="1:9" s="28" customFormat="1" ht="15" customHeight="1" x14ac:dyDescent="0.25">
      <c r="A41" s="31"/>
      <c r="B41" s="83" t="s">
        <v>92</v>
      </c>
      <c r="C41" s="536" t="s">
        <v>648</v>
      </c>
      <c r="D41" s="30" t="s">
        <v>762</v>
      </c>
      <c r="E41" s="534">
        <v>800</v>
      </c>
      <c r="F41" s="218"/>
      <c r="G41" s="368"/>
      <c r="H41" s="335">
        <f t="shared" si="4"/>
        <v>0</v>
      </c>
      <c r="I41" s="336">
        <f t="shared" si="5"/>
        <v>0</v>
      </c>
    </row>
    <row r="42" spans="1:9" s="28" customFormat="1" ht="15" customHeight="1" x14ac:dyDescent="0.25">
      <c r="A42" s="31"/>
      <c r="B42" s="83" t="s">
        <v>94</v>
      </c>
      <c r="C42" s="536" t="s">
        <v>649</v>
      </c>
      <c r="D42" s="30" t="s">
        <v>762</v>
      </c>
      <c r="E42" s="534">
        <v>800</v>
      </c>
      <c r="F42" s="218"/>
      <c r="G42" s="368"/>
      <c r="H42" s="335">
        <f>+E42*F42</f>
        <v>0</v>
      </c>
      <c r="I42" s="336">
        <f>+E42*G42</f>
        <v>0</v>
      </c>
    </row>
    <row r="43" spans="1:9" s="2" customFormat="1" ht="15" customHeight="1" x14ac:dyDescent="0.2">
      <c r="A43" s="31"/>
      <c r="B43" s="83" t="s">
        <v>96</v>
      </c>
      <c r="C43" s="40" t="s">
        <v>644</v>
      </c>
      <c r="D43" s="44" t="s">
        <v>40</v>
      </c>
      <c r="E43" s="534">
        <v>16</v>
      </c>
      <c r="F43" s="218"/>
      <c r="G43" s="368"/>
      <c r="H43" s="335">
        <f t="shared" si="4"/>
        <v>0</v>
      </c>
      <c r="I43" s="336">
        <f t="shared" si="5"/>
        <v>0</v>
      </c>
    </row>
    <row r="44" spans="1:9" s="28" customFormat="1" ht="5.25" customHeight="1" x14ac:dyDescent="0.25">
      <c r="A44" s="47"/>
      <c r="B44" s="46"/>
      <c r="C44" s="41"/>
      <c r="D44" s="44"/>
      <c r="E44" s="531"/>
      <c r="F44" s="218"/>
      <c r="G44" s="368"/>
      <c r="H44" s="335"/>
      <c r="I44" s="336"/>
    </row>
    <row r="45" spans="1:9" s="28" customFormat="1" ht="15" x14ac:dyDescent="0.25">
      <c r="A45" s="45">
        <v>6</v>
      </c>
      <c r="B45" s="46"/>
      <c r="C45" s="43" t="s">
        <v>258</v>
      </c>
      <c r="D45" s="34"/>
      <c r="E45" s="530"/>
      <c r="F45" s="218"/>
      <c r="G45" s="368"/>
      <c r="H45" s="181">
        <f>+SUM(H46:H48)</f>
        <v>0</v>
      </c>
      <c r="I45" s="243">
        <f>+SUM(I46:I48)</f>
        <v>0</v>
      </c>
    </row>
    <row r="46" spans="1:9" s="28" customFormat="1" ht="15" customHeight="1" x14ac:dyDescent="0.25">
      <c r="A46" s="31"/>
      <c r="B46" s="83" t="s">
        <v>273</v>
      </c>
      <c r="C46" s="40" t="s">
        <v>259</v>
      </c>
      <c r="D46" s="30" t="s">
        <v>36</v>
      </c>
      <c r="E46" s="480">
        <v>1</v>
      </c>
      <c r="F46" s="218"/>
      <c r="G46" s="368"/>
      <c r="H46" s="335">
        <f>+E46*F46</f>
        <v>0</v>
      </c>
      <c r="I46" s="336">
        <f>+E46*G46</f>
        <v>0</v>
      </c>
    </row>
    <row r="47" spans="1:9" s="28" customFormat="1" ht="15" customHeight="1" x14ac:dyDescent="0.25">
      <c r="A47" s="31"/>
      <c r="B47" s="83" t="s">
        <v>303</v>
      </c>
      <c r="C47" s="40" t="s">
        <v>260</v>
      </c>
      <c r="D47" s="30" t="s">
        <v>36</v>
      </c>
      <c r="E47" s="480">
        <v>1</v>
      </c>
      <c r="F47" s="218"/>
      <c r="G47" s="368"/>
      <c r="H47" s="335">
        <f>+E47*F47</f>
        <v>0</v>
      </c>
      <c r="I47" s="336">
        <f>+E47*G47</f>
        <v>0</v>
      </c>
    </row>
    <row r="48" spans="1:9" s="2" customFormat="1" ht="15" customHeight="1" x14ac:dyDescent="0.2">
      <c r="A48" s="31"/>
      <c r="B48" s="83" t="s">
        <v>274</v>
      </c>
      <c r="C48" s="40" t="s">
        <v>261</v>
      </c>
      <c r="D48" s="30" t="s">
        <v>36</v>
      </c>
      <c r="E48" s="480">
        <v>1</v>
      </c>
      <c r="F48" s="218"/>
      <c r="G48" s="368"/>
      <c r="H48" s="335">
        <f>+E48*F48</f>
        <v>0</v>
      </c>
      <c r="I48" s="336">
        <f>+E48*G48</f>
        <v>0</v>
      </c>
    </row>
    <row r="49" spans="1:9" s="28" customFormat="1" ht="5.25" customHeight="1" x14ac:dyDescent="0.25">
      <c r="A49" s="47"/>
      <c r="B49" s="46"/>
      <c r="C49" s="41"/>
      <c r="D49" s="44"/>
      <c r="E49" s="531"/>
      <c r="F49" s="218"/>
      <c r="G49" s="368"/>
      <c r="H49" s="335"/>
      <c r="I49" s="336"/>
    </row>
    <row r="50" spans="1:9" s="2" customFormat="1" ht="15" customHeight="1" x14ac:dyDescent="0.2">
      <c r="A50" s="45">
        <v>7</v>
      </c>
      <c r="B50" s="46"/>
      <c r="C50" s="43" t="s">
        <v>262</v>
      </c>
      <c r="D50" s="34" t="s">
        <v>36</v>
      </c>
      <c r="E50" s="530">
        <v>1</v>
      </c>
      <c r="F50" s="218"/>
      <c r="G50" s="368"/>
      <c r="H50" s="181">
        <f>+E50*F50</f>
        <v>0</v>
      </c>
      <c r="I50" s="182">
        <f>+E50*G50</f>
        <v>0</v>
      </c>
    </row>
    <row r="51" spans="1:9" s="28" customFormat="1" ht="5.25" customHeight="1" x14ac:dyDescent="0.25">
      <c r="A51" s="47"/>
      <c r="B51" s="46"/>
      <c r="C51" s="41"/>
      <c r="D51" s="44"/>
      <c r="E51" s="531"/>
      <c r="F51" s="218"/>
      <c r="G51" s="248"/>
      <c r="H51" s="335"/>
      <c r="I51" s="336"/>
    </row>
    <row r="52" spans="1:9" s="2" customFormat="1" ht="15" customHeight="1" x14ac:dyDescent="0.2">
      <c r="A52" s="230"/>
      <c r="B52" s="504"/>
      <c r="C52" s="541"/>
      <c r="D52" s="231"/>
      <c r="E52" s="275"/>
      <c r="F52" s="218"/>
      <c r="G52" s="368"/>
      <c r="H52" s="335">
        <f t="shared" ref="H52:H61" si="6">+E52*F52</f>
        <v>0</v>
      </c>
      <c r="I52" s="336">
        <f t="shared" ref="I52:I61" si="7">+E52*G52</f>
        <v>0</v>
      </c>
    </row>
    <row r="53" spans="1:9" s="2" customFormat="1" ht="15" customHeight="1" x14ac:dyDescent="0.2">
      <c r="A53" s="230"/>
      <c r="B53" s="504"/>
      <c r="C53" s="541"/>
      <c r="D53" s="231"/>
      <c r="E53" s="275"/>
      <c r="F53" s="218"/>
      <c r="G53" s="368"/>
      <c r="H53" s="335">
        <f t="shared" si="6"/>
        <v>0</v>
      </c>
      <c r="I53" s="336">
        <f t="shared" si="7"/>
        <v>0</v>
      </c>
    </row>
    <row r="54" spans="1:9" s="2" customFormat="1" ht="15" customHeight="1" x14ac:dyDescent="0.2">
      <c r="A54" s="230"/>
      <c r="B54" s="504"/>
      <c r="C54" s="541"/>
      <c r="D54" s="231"/>
      <c r="E54" s="275"/>
      <c r="F54" s="218"/>
      <c r="G54" s="368"/>
      <c r="H54" s="335">
        <f t="shared" si="6"/>
        <v>0</v>
      </c>
      <c r="I54" s="336">
        <f t="shared" si="7"/>
        <v>0</v>
      </c>
    </row>
    <row r="55" spans="1:9" s="2" customFormat="1" ht="15" customHeight="1" x14ac:dyDescent="0.2">
      <c r="A55" s="230"/>
      <c r="B55" s="504"/>
      <c r="C55" s="541"/>
      <c r="D55" s="231"/>
      <c r="E55" s="275"/>
      <c r="F55" s="218"/>
      <c r="G55" s="368"/>
      <c r="H55" s="335">
        <f t="shared" si="6"/>
        <v>0</v>
      </c>
      <c r="I55" s="336">
        <f t="shared" si="7"/>
        <v>0</v>
      </c>
    </row>
    <row r="56" spans="1:9" s="2" customFormat="1" ht="15" customHeight="1" x14ac:dyDescent="0.2">
      <c r="A56" s="230"/>
      <c r="B56" s="504"/>
      <c r="C56" s="541"/>
      <c r="D56" s="231"/>
      <c r="E56" s="275"/>
      <c r="F56" s="218"/>
      <c r="G56" s="368"/>
      <c r="H56" s="335">
        <f t="shared" si="6"/>
        <v>0</v>
      </c>
      <c r="I56" s="336">
        <f t="shared" si="7"/>
        <v>0</v>
      </c>
    </row>
    <row r="57" spans="1:9" s="2" customFormat="1" ht="15" customHeight="1" x14ac:dyDescent="0.2">
      <c r="A57" s="230"/>
      <c r="B57" s="504"/>
      <c r="C57" s="541"/>
      <c r="D57" s="231"/>
      <c r="E57" s="275"/>
      <c r="F57" s="218"/>
      <c r="G57" s="368"/>
      <c r="H57" s="335">
        <f t="shared" si="6"/>
        <v>0</v>
      </c>
      <c r="I57" s="336">
        <f t="shared" si="7"/>
        <v>0</v>
      </c>
    </row>
    <row r="58" spans="1:9" s="2" customFormat="1" ht="15" customHeight="1" x14ac:dyDescent="0.2">
      <c r="A58" s="230"/>
      <c r="B58" s="504"/>
      <c r="C58" s="541"/>
      <c r="D58" s="231"/>
      <c r="E58" s="275"/>
      <c r="F58" s="218"/>
      <c r="G58" s="368"/>
      <c r="H58" s="335">
        <f t="shared" si="6"/>
        <v>0</v>
      </c>
      <c r="I58" s="336">
        <f t="shared" si="7"/>
        <v>0</v>
      </c>
    </row>
    <row r="59" spans="1:9" s="2" customFormat="1" ht="15" customHeight="1" x14ac:dyDescent="0.2">
      <c r="A59" s="230"/>
      <c r="B59" s="504"/>
      <c r="C59" s="541"/>
      <c r="D59" s="231"/>
      <c r="E59" s="275"/>
      <c r="F59" s="218"/>
      <c r="G59" s="368"/>
      <c r="H59" s="335">
        <f t="shared" si="6"/>
        <v>0</v>
      </c>
      <c r="I59" s="336">
        <f t="shared" si="7"/>
        <v>0</v>
      </c>
    </row>
    <row r="60" spans="1:9" s="2" customFormat="1" ht="15" customHeight="1" x14ac:dyDescent="0.2">
      <c r="A60" s="230"/>
      <c r="B60" s="504"/>
      <c r="C60" s="541"/>
      <c r="D60" s="231"/>
      <c r="E60" s="275"/>
      <c r="F60" s="218"/>
      <c r="G60" s="368"/>
      <c r="H60" s="335">
        <f t="shared" si="6"/>
        <v>0</v>
      </c>
      <c r="I60" s="336">
        <f t="shared" si="7"/>
        <v>0</v>
      </c>
    </row>
    <row r="61" spans="1:9" s="2" customFormat="1" ht="15" customHeight="1" x14ac:dyDescent="0.2">
      <c r="A61" s="230"/>
      <c r="B61" s="504"/>
      <c r="C61" s="541"/>
      <c r="D61" s="231"/>
      <c r="E61" s="275"/>
      <c r="F61" s="218"/>
      <c r="G61" s="368"/>
      <c r="H61" s="335">
        <f t="shared" si="6"/>
        <v>0</v>
      </c>
      <c r="I61" s="336">
        <f t="shared" si="7"/>
        <v>0</v>
      </c>
    </row>
    <row r="62" spans="1:9" s="28" customFormat="1" ht="5.25" customHeight="1" thickBot="1" x14ac:dyDescent="0.3">
      <c r="A62" s="47"/>
      <c r="B62" s="46"/>
      <c r="C62" s="41"/>
      <c r="D62" s="44"/>
      <c r="E62" s="531"/>
      <c r="F62" s="539"/>
      <c r="G62" s="538"/>
      <c r="H62" s="335"/>
      <c r="I62" s="336"/>
    </row>
    <row r="63" spans="1:9" s="28" customFormat="1" ht="15" customHeight="1" thickBot="1" x14ac:dyDescent="0.3">
      <c r="A63" s="713" t="str">
        <f>+INDICE!C10</f>
        <v>C-1.3 Provisiones Complementarias y Obras Electromecánicas ET Mendoza Norte 220/132 kV</v>
      </c>
      <c r="B63" s="714"/>
      <c r="C63" s="714"/>
      <c r="D63" s="714"/>
      <c r="E63" s="714"/>
      <c r="F63" s="714"/>
      <c r="G63" s="37" t="s">
        <v>137</v>
      </c>
      <c r="H63" s="540">
        <f>+H50+H45+H28+H18+H12+H8+H37+SUM(H52:H61)</f>
        <v>0</v>
      </c>
      <c r="I63" s="529">
        <f>+I50+I45+I28+I18+I12+I8+I37+SUM(I52:I61)</f>
        <v>0</v>
      </c>
    </row>
    <row r="64" spans="1:9" ht="19.5" customHeight="1" x14ac:dyDescent="0.25">
      <c r="A64" s="610" t="s">
        <v>757</v>
      </c>
      <c r="B64" s="610"/>
      <c r="C64" s="610"/>
      <c r="D64" s="610"/>
      <c r="E64" s="610"/>
      <c r="F64" s="610"/>
      <c r="G64" s="610"/>
      <c r="H64" s="610"/>
      <c r="I64" s="610"/>
    </row>
    <row r="65" spans="1:9" ht="20.45" customHeight="1" x14ac:dyDescent="0.25">
      <c r="A65" s="611" t="s">
        <v>758</v>
      </c>
      <c r="B65" s="611"/>
      <c r="C65" s="611"/>
      <c r="D65" s="611"/>
      <c r="E65" s="611"/>
      <c r="F65" s="611"/>
      <c r="G65" s="611"/>
      <c r="H65" s="611"/>
      <c r="I65" s="611"/>
    </row>
    <row r="66" spans="1:9" x14ac:dyDescent="0.25">
      <c r="A66" s="612"/>
      <c r="B66" s="612"/>
      <c r="C66" s="612"/>
      <c r="D66" s="612"/>
      <c r="E66" s="612"/>
      <c r="F66" s="612"/>
      <c r="G66" s="612"/>
      <c r="H66" s="612"/>
      <c r="I66" s="612"/>
    </row>
    <row r="67" spans="1:9" x14ac:dyDescent="0.25">
      <c r="A67" s="244"/>
      <c r="B67" s="244"/>
      <c r="C67" s="244"/>
      <c r="D67" s="244"/>
      <c r="E67" s="244"/>
      <c r="F67" s="244"/>
      <c r="G67" s="244"/>
      <c r="H67" s="244"/>
      <c r="I67" s="244"/>
    </row>
    <row r="68" spans="1:9" x14ac:dyDescent="0.25">
      <c r="A68"/>
      <c r="B68"/>
      <c r="C68" s="613" t="s">
        <v>759</v>
      </c>
      <c r="D68" s="613"/>
      <c r="E68"/>
      <c r="F68"/>
      <c r="G68" s="152"/>
      <c r="H68" s="613" t="s">
        <v>759</v>
      </c>
      <c r="I68" s="613"/>
    </row>
    <row r="69" spans="1:9" x14ac:dyDescent="0.25">
      <c r="A69"/>
      <c r="B69"/>
      <c r="C69" s="606" t="s">
        <v>760</v>
      </c>
      <c r="D69" s="606"/>
      <c r="E69"/>
      <c r="F69"/>
      <c r="G69" s="152"/>
      <c r="H69" s="606" t="s">
        <v>761</v>
      </c>
      <c r="I69" s="606"/>
    </row>
    <row r="70" spans="1:9" x14ac:dyDescent="0.25">
      <c r="A70" s="13"/>
      <c r="B70" s="13"/>
      <c r="C70" s="12"/>
      <c r="D70" s="13"/>
      <c r="E70" s="13"/>
      <c r="F70" s="12"/>
      <c r="G70" s="12"/>
      <c r="H70" s="12"/>
      <c r="I70" s="12"/>
    </row>
    <row r="71" spans="1:9" x14ac:dyDescent="0.25">
      <c r="A71" s="14"/>
      <c r="B71" s="14"/>
      <c r="D71" s="14"/>
      <c r="E71" s="14"/>
    </row>
    <row r="72" spans="1:9" x14ac:dyDescent="0.25">
      <c r="A72" s="14"/>
      <c r="B72" s="14"/>
      <c r="D72" s="14"/>
      <c r="E72" s="14"/>
    </row>
    <row r="73" spans="1:9" x14ac:dyDescent="0.25">
      <c r="A73" s="14"/>
      <c r="B73" s="14"/>
      <c r="D73" s="14"/>
      <c r="E73" s="14"/>
    </row>
    <row r="74" spans="1:9" x14ac:dyDescent="0.25">
      <c r="A74" s="14"/>
      <c r="B74" s="14"/>
      <c r="D74" s="14"/>
      <c r="E74" s="14"/>
    </row>
    <row r="75" spans="1:9" x14ac:dyDescent="0.25">
      <c r="A75" s="14"/>
      <c r="B75" s="14"/>
      <c r="D75" s="14"/>
      <c r="E75" s="14"/>
    </row>
    <row r="76" spans="1:9" x14ac:dyDescent="0.25">
      <c r="A76" s="14"/>
      <c r="B76" s="14"/>
      <c r="D76" s="14"/>
      <c r="E76" s="14"/>
    </row>
    <row r="77" spans="1:9" x14ac:dyDescent="0.25">
      <c r="A77" s="14"/>
      <c r="B77" s="14"/>
      <c r="D77" s="14"/>
      <c r="E77" s="14"/>
    </row>
    <row r="78" spans="1:9" x14ac:dyDescent="0.25">
      <c r="A78" s="14"/>
      <c r="B78" s="14"/>
      <c r="D78" s="14"/>
      <c r="E78" s="14"/>
    </row>
    <row r="79" spans="1:9" x14ac:dyDescent="0.25">
      <c r="A79" s="14"/>
      <c r="B79" s="14"/>
      <c r="D79" s="14"/>
      <c r="E79" s="14"/>
    </row>
    <row r="80" spans="1:9" x14ac:dyDescent="0.25">
      <c r="A80" s="14"/>
      <c r="B80" s="14"/>
      <c r="D80" s="14"/>
      <c r="E80" s="14"/>
    </row>
  </sheetData>
  <sheetProtection algorithmName="SHA-512" hashValue="sN9NP98Z6G/wFnBq2TzhM4FaKAMFD5g+s5fTQCzue5GAPgZ9/ImawQC4DIZETJ0jPtRmy3AE9umjIqPVEQI1aw==" saltValue="heOVPZukWsMmcq910K7jug==" spinCount="100000" sheet="1" objects="1" scenarios="1"/>
  <mergeCells count="16">
    <mergeCell ref="C69:D69"/>
    <mergeCell ref="H69:I69"/>
    <mergeCell ref="A64:I64"/>
    <mergeCell ref="A65:I65"/>
    <mergeCell ref="A66:I66"/>
    <mergeCell ref="C68:D68"/>
    <mergeCell ref="H68:I68"/>
    <mergeCell ref="A63:F63"/>
    <mergeCell ref="A1:I1"/>
    <mergeCell ref="A3:I3"/>
    <mergeCell ref="A5:A7"/>
    <mergeCell ref="B5:B7"/>
    <mergeCell ref="D5:D7"/>
    <mergeCell ref="E5:E7"/>
    <mergeCell ref="F5:G6"/>
    <mergeCell ref="H5:I6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64" fitToHeight="2" orientation="landscape" r:id="rId1"/>
  <headerFooter>
    <oddHeader>&amp;L&amp;G&amp;R&amp;G</oddHeader>
  </headerFooter>
  <rowBreaks count="1" manualBreakCount="1">
    <brk id="36" max="8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176A3-CEAD-404F-945D-BAB672B0002A}">
  <sheetPr>
    <pageSetUpPr fitToPage="1"/>
  </sheetPr>
  <dimension ref="A1:O167"/>
  <sheetViews>
    <sheetView tabSelected="1" view="pageBreakPreview" zoomScale="130" zoomScaleNormal="120" zoomScaleSheetLayoutView="130" workbookViewId="0">
      <selection activeCell="A74" sqref="A8:E74"/>
    </sheetView>
  </sheetViews>
  <sheetFormatPr baseColWidth="10" defaultColWidth="11.42578125" defaultRowHeight="12.75" x14ac:dyDescent="0.2"/>
  <cols>
    <col min="1" max="2" width="7.85546875" style="543" customWidth="1"/>
    <col min="3" max="3" width="76.7109375" style="1" customWidth="1"/>
    <col min="4" max="4" width="7.85546875" style="1" customWidth="1"/>
    <col min="5" max="5" width="5.7109375" style="1" customWidth="1"/>
    <col min="6" max="6" width="14.42578125" style="1" customWidth="1"/>
    <col min="7" max="7" width="15.5703125" style="1" customWidth="1"/>
    <col min="8" max="9" width="17.85546875" style="1" customWidth="1"/>
    <col min="10" max="10" width="11.42578125" style="1"/>
    <col min="11" max="11" width="46.85546875" style="1" customWidth="1"/>
    <col min="12" max="12" width="11.42578125" style="1"/>
    <col min="13" max="13" width="4.7109375" style="1" customWidth="1"/>
    <col min="14" max="14" width="17.5703125" style="1" customWidth="1"/>
    <col min="15" max="255" width="11.42578125" style="1"/>
    <col min="256" max="257" width="5.7109375" style="1" customWidth="1"/>
    <col min="258" max="258" width="88.28515625" style="1" customWidth="1"/>
    <col min="259" max="259" width="6.7109375" style="1" customWidth="1"/>
    <col min="260" max="260" width="7.28515625" style="1" customWidth="1"/>
    <col min="261" max="511" width="11.42578125" style="1"/>
    <col min="512" max="513" width="5.7109375" style="1" customWidth="1"/>
    <col min="514" max="514" width="88.28515625" style="1" customWidth="1"/>
    <col min="515" max="515" width="6.7109375" style="1" customWidth="1"/>
    <col min="516" max="516" width="7.28515625" style="1" customWidth="1"/>
    <col min="517" max="767" width="11.42578125" style="1"/>
    <col min="768" max="769" width="5.7109375" style="1" customWidth="1"/>
    <col min="770" max="770" width="88.28515625" style="1" customWidth="1"/>
    <col min="771" max="771" width="6.7109375" style="1" customWidth="1"/>
    <col min="772" max="772" width="7.28515625" style="1" customWidth="1"/>
    <col min="773" max="1023" width="11.42578125" style="1"/>
    <col min="1024" max="1025" width="5.7109375" style="1" customWidth="1"/>
    <col min="1026" max="1026" width="88.28515625" style="1" customWidth="1"/>
    <col min="1027" max="1027" width="6.7109375" style="1" customWidth="1"/>
    <col min="1028" max="1028" width="7.28515625" style="1" customWidth="1"/>
    <col min="1029" max="1279" width="11.42578125" style="1"/>
    <col min="1280" max="1281" width="5.7109375" style="1" customWidth="1"/>
    <col min="1282" max="1282" width="88.28515625" style="1" customWidth="1"/>
    <col min="1283" max="1283" width="6.7109375" style="1" customWidth="1"/>
    <col min="1284" max="1284" width="7.28515625" style="1" customWidth="1"/>
    <col min="1285" max="1535" width="11.42578125" style="1"/>
    <col min="1536" max="1537" width="5.7109375" style="1" customWidth="1"/>
    <col min="1538" max="1538" width="88.28515625" style="1" customWidth="1"/>
    <col min="1539" max="1539" width="6.7109375" style="1" customWidth="1"/>
    <col min="1540" max="1540" width="7.28515625" style="1" customWidth="1"/>
    <col min="1541" max="1791" width="11.42578125" style="1"/>
    <col min="1792" max="1793" width="5.7109375" style="1" customWidth="1"/>
    <col min="1794" max="1794" width="88.28515625" style="1" customWidth="1"/>
    <col min="1795" max="1795" width="6.7109375" style="1" customWidth="1"/>
    <col min="1796" max="1796" width="7.28515625" style="1" customWidth="1"/>
    <col min="1797" max="2047" width="11.42578125" style="1"/>
    <col min="2048" max="2049" width="5.7109375" style="1" customWidth="1"/>
    <col min="2050" max="2050" width="88.28515625" style="1" customWidth="1"/>
    <col min="2051" max="2051" width="6.7109375" style="1" customWidth="1"/>
    <col min="2052" max="2052" width="7.28515625" style="1" customWidth="1"/>
    <col min="2053" max="2303" width="11.42578125" style="1"/>
    <col min="2304" max="2305" width="5.7109375" style="1" customWidth="1"/>
    <col min="2306" max="2306" width="88.28515625" style="1" customWidth="1"/>
    <col min="2307" max="2307" width="6.7109375" style="1" customWidth="1"/>
    <col min="2308" max="2308" width="7.28515625" style="1" customWidth="1"/>
    <col min="2309" max="2559" width="11.42578125" style="1"/>
    <col min="2560" max="2561" width="5.7109375" style="1" customWidth="1"/>
    <col min="2562" max="2562" width="88.28515625" style="1" customWidth="1"/>
    <col min="2563" max="2563" width="6.7109375" style="1" customWidth="1"/>
    <col min="2564" max="2564" width="7.28515625" style="1" customWidth="1"/>
    <col min="2565" max="2815" width="11.42578125" style="1"/>
    <col min="2816" max="2817" width="5.7109375" style="1" customWidth="1"/>
    <col min="2818" max="2818" width="88.28515625" style="1" customWidth="1"/>
    <col min="2819" max="2819" width="6.7109375" style="1" customWidth="1"/>
    <col min="2820" max="2820" width="7.28515625" style="1" customWidth="1"/>
    <col min="2821" max="3071" width="11.42578125" style="1"/>
    <col min="3072" max="3073" width="5.7109375" style="1" customWidth="1"/>
    <col min="3074" max="3074" width="88.28515625" style="1" customWidth="1"/>
    <col min="3075" max="3075" width="6.7109375" style="1" customWidth="1"/>
    <col min="3076" max="3076" width="7.28515625" style="1" customWidth="1"/>
    <col min="3077" max="3327" width="11.42578125" style="1"/>
    <col min="3328" max="3329" width="5.7109375" style="1" customWidth="1"/>
    <col min="3330" max="3330" width="88.28515625" style="1" customWidth="1"/>
    <col min="3331" max="3331" width="6.7109375" style="1" customWidth="1"/>
    <col min="3332" max="3332" width="7.28515625" style="1" customWidth="1"/>
    <col min="3333" max="3583" width="11.42578125" style="1"/>
    <col min="3584" max="3585" width="5.7109375" style="1" customWidth="1"/>
    <col min="3586" max="3586" width="88.28515625" style="1" customWidth="1"/>
    <col min="3587" max="3587" width="6.7109375" style="1" customWidth="1"/>
    <col min="3588" max="3588" width="7.28515625" style="1" customWidth="1"/>
    <col min="3589" max="3839" width="11.42578125" style="1"/>
    <col min="3840" max="3841" width="5.7109375" style="1" customWidth="1"/>
    <col min="3842" max="3842" width="88.28515625" style="1" customWidth="1"/>
    <col min="3843" max="3843" width="6.7109375" style="1" customWidth="1"/>
    <col min="3844" max="3844" width="7.28515625" style="1" customWidth="1"/>
    <col min="3845" max="4095" width="11.42578125" style="1"/>
    <col min="4096" max="4097" width="5.7109375" style="1" customWidth="1"/>
    <col min="4098" max="4098" width="88.28515625" style="1" customWidth="1"/>
    <col min="4099" max="4099" width="6.7109375" style="1" customWidth="1"/>
    <col min="4100" max="4100" width="7.28515625" style="1" customWidth="1"/>
    <col min="4101" max="4351" width="11.42578125" style="1"/>
    <col min="4352" max="4353" width="5.7109375" style="1" customWidth="1"/>
    <col min="4354" max="4354" width="88.28515625" style="1" customWidth="1"/>
    <col min="4355" max="4355" width="6.7109375" style="1" customWidth="1"/>
    <col min="4356" max="4356" width="7.28515625" style="1" customWidth="1"/>
    <col min="4357" max="4607" width="11.42578125" style="1"/>
    <col min="4608" max="4609" width="5.7109375" style="1" customWidth="1"/>
    <col min="4610" max="4610" width="88.28515625" style="1" customWidth="1"/>
    <col min="4611" max="4611" width="6.7109375" style="1" customWidth="1"/>
    <col min="4612" max="4612" width="7.28515625" style="1" customWidth="1"/>
    <col min="4613" max="4863" width="11.42578125" style="1"/>
    <col min="4864" max="4865" width="5.7109375" style="1" customWidth="1"/>
    <col min="4866" max="4866" width="88.28515625" style="1" customWidth="1"/>
    <col min="4867" max="4867" width="6.7109375" style="1" customWidth="1"/>
    <col min="4868" max="4868" width="7.28515625" style="1" customWidth="1"/>
    <col min="4869" max="5119" width="11.42578125" style="1"/>
    <col min="5120" max="5121" width="5.7109375" style="1" customWidth="1"/>
    <col min="5122" max="5122" width="88.28515625" style="1" customWidth="1"/>
    <col min="5123" max="5123" width="6.7109375" style="1" customWidth="1"/>
    <col min="5124" max="5124" width="7.28515625" style="1" customWidth="1"/>
    <col min="5125" max="5375" width="11.42578125" style="1"/>
    <col min="5376" max="5377" width="5.7109375" style="1" customWidth="1"/>
    <col min="5378" max="5378" width="88.28515625" style="1" customWidth="1"/>
    <col min="5379" max="5379" width="6.7109375" style="1" customWidth="1"/>
    <col min="5380" max="5380" width="7.28515625" style="1" customWidth="1"/>
    <col min="5381" max="5631" width="11.42578125" style="1"/>
    <col min="5632" max="5633" width="5.7109375" style="1" customWidth="1"/>
    <col min="5634" max="5634" width="88.28515625" style="1" customWidth="1"/>
    <col min="5635" max="5635" width="6.7109375" style="1" customWidth="1"/>
    <col min="5636" max="5636" width="7.28515625" style="1" customWidth="1"/>
    <col min="5637" max="5887" width="11.42578125" style="1"/>
    <col min="5888" max="5889" width="5.7109375" style="1" customWidth="1"/>
    <col min="5890" max="5890" width="88.28515625" style="1" customWidth="1"/>
    <col min="5891" max="5891" width="6.7109375" style="1" customWidth="1"/>
    <col min="5892" max="5892" width="7.28515625" style="1" customWidth="1"/>
    <col min="5893" max="6143" width="11.42578125" style="1"/>
    <col min="6144" max="6145" width="5.7109375" style="1" customWidth="1"/>
    <col min="6146" max="6146" width="88.28515625" style="1" customWidth="1"/>
    <col min="6147" max="6147" width="6.7109375" style="1" customWidth="1"/>
    <col min="6148" max="6148" width="7.28515625" style="1" customWidth="1"/>
    <col min="6149" max="6399" width="11.42578125" style="1"/>
    <col min="6400" max="6401" width="5.7109375" style="1" customWidth="1"/>
    <col min="6402" max="6402" width="88.28515625" style="1" customWidth="1"/>
    <col min="6403" max="6403" width="6.7109375" style="1" customWidth="1"/>
    <col min="6404" max="6404" width="7.28515625" style="1" customWidth="1"/>
    <col min="6405" max="6655" width="11.42578125" style="1"/>
    <col min="6656" max="6657" width="5.7109375" style="1" customWidth="1"/>
    <col min="6658" max="6658" width="88.28515625" style="1" customWidth="1"/>
    <col min="6659" max="6659" width="6.7109375" style="1" customWidth="1"/>
    <col min="6660" max="6660" width="7.28515625" style="1" customWidth="1"/>
    <col min="6661" max="6911" width="11.42578125" style="1"/>
    <col min="6912" max="6913" width="5.7109375" style="1" customWidth="1"/>
    <col min="6914" max="6914" width="88.28515625" style="1" customWidth="1"/>
    <col min="6915" max="6915" width="6.7109375" style="1" customWidth="1"/>
    <col min="6916" max="6916" width="7.28515625" style="1" customWidth="1"/>
    <col min="6917" max="7167" width="11.42578125" style="1"/>
    <col min="7168" max="7169" width="5.7109375" style="1" customWidth="1"/>
    <col min="7170" max="7170" width="88.28515625" style="1" customWidth="1"/>
    <col min="7171" max="7171" width="6.7109375" style="1" customWidth="1"/>
    <col min="7172" max="7172" width="7.28515625" style="1" customWidth="1"/>
    <col min="7173" max="7423" width="11.42578125" style="1"/>
    <col min="7424" max="7425" width="5.7109375" style="1" customWidth="1"/>
    <col min="7426" max="7426" width="88.28515625" style="1" customWidth="1"/>
    <col min="7427" max="7427" width="6.7109375" style="1" customWidth="1"/>
    <col min="7428" max="7428" width="7.28515625" style="1" customWidth="1"/>
    <col min="7429" max="7679" width="11.42578125" style="1"/>
    <col min="7680" max="7681" width="5.7109375" style="1" customWidth="1"/>
    <col min="7682" max="7682" width="88.28515625" style="1" customWidth="1"/>
    <col min="7683" max="7683" width="6.7109375" style="1" customWidth="1"/>
    <col min="7684" max="7684" width="7.28515625" style="1" customWidth="1"/>
    <col min="7685" max="7935" width="11.42578125" style="1"/>
    <col min="7936" max="7937" width="5.7109375" style="1" customWidth="1"/>
    <col min="7938" max="7938" width="88.28515625" style="1" customWidth="1"/>
    <col min="7939" max="7939" width="6.7109375" style="1" customWidth="1"/>
    <col min="7940" max="7940" width="7.28515625" style="1" customWidth="1"/>
    <col min="7941" max="8191" width="11.42578125" style="1"/>
    <col min="8192" max="8193" width="5.7109375" style="1" customWidth="1"/>
    <col min="8194" max="8194" width="88.28515625" style="1" customWidth="1"/>
    <col min="8195" max="8195" width="6.7109375" style="1" customWidth="1"/>
    <col min="8196" max="8196" width="7.28515625" style="1" customWidth="1"/>
    <col min="8197" max="8447" width="11.42578125" style="1"/>
    <col min="8448" max="8449" width="5.7109375" style="1" customWidth="1"/>
    <col min="8450" max="8450" width="88.28515625" style="1" customWidth="1"/>
    <col min="8451" max="8451" width="6.7109375" style="1" customWidth="1"/>
    <col min="8452" max="8452" width="7.28515625" style="1" customWidth="1"/>
    <col min="8453" max="8703" width="11.42578125" style="1"/>
    <col min="8704" max="8705" width="5.7109375" style="1" customWidth="1"/>
    <col min="8706" max="8706" width="88.28515625" style="1" customWidth="1"/>
    <col min="8707" max="8707" width="6.7109375" style="1" customWidth="1"/>
    <col min="8708" max="8708" width="7.28515625" style="1" customWidth="1"/>
    <col min="8709" max="8959" width="11.42578125" style="1"/>
    <col min="8960" max="8961" width="5.7109375" style="1" customWidth="1"/>
    <col min="8962" max="8962" width="88.28515625" style="1" customWidth="1"/>
    <col min="8963" max="8963" width="6.7109375" style="1" customWidth="1"/>
    <col min="8964" max="8964" width="7.28515625" style="1" customWidth="1"/>
    <col min="8965" max="9215" width="11.42578125" style="1"/>
    <col min="9216" max="9217" width="5.7109375" style="1" customWidth="1"/>
    <col min="9218" max="9218" width="88.28515625" style="1" customWidth="1"/>
    <col min="9219" max="9219" width="6.7109375" style="1" customWidth="1"/>
    <col min="9220" max="9220" width="7.28515625" style="1" customWidth="1"/>
    <col min="9221" max="9471" width="11.42578125" style="1"/>
    <col min="9472" max="9473" width="5.7109375" style="1" customWidth="1"/>
    <col min="9474" max="9474" width="88.28515625" style="1" customWidth="1"/>
    <col min="9475" max="9475" width="6.7109375" style="1" customWidth="1"/>
    <col min="9476" max="9476" width="7.28515625" style="1" customWidth="1"/>
    <col min="9477" max="9727" width="11.42578125" style="1"/>
    <col min="9728" max="9729" width="5.7109375" style="1" customWidth="1"/>
    <col min="9730" max="9730" width="88.28515625" style="1" customWidth="1"/>
    <col min="9731" max="9731" width="6.7109375" style="1" customWidth="1"/>
    <col min="9732" max="9732" width="7.28515625" style="1" customWidth="1"/>
    <col min="9733" max="9983" width="11.42578125" style="1"/>
    <col min="9984" max="9985" width="5.7109375" style="1" customWidth="1"/>
    <col min="9986" max="9986" width="88.28515625" style="1" customWidth="1"/>
    <col min="9987" max="9987" width="6.7109375" style="1" customWidth="1"/>
    <col min="9988" max="9988" width="7.28515625" style="1" customWidth="1"/>
    <col min="9989" max="10239" width="11.42578125" style="1"/>
    <col min="10240" max="10241" width="5.7109375" style="1" customWidth="1"/>
    <col min="10242" max="10242" width="88.28515625" style="1" customWidth="1"/>
    <col min="10243" max="10243" width="6.7109375" style="1" customWidth="1"/>
    <col min="10244" max="10244" width="7.28515625" style="1" customWidth="1"/>
    <col min="10245" max="10495" width="11.42578125" style="1"/>
    <col min="10496" max="10497" width="5.7109375" style="1" customWidth="1"/>
    <col min="10498" max="10498" width="88.28515625" style="1" customWidth="1"/>
    <col min="10499" max="10499" width="6.7109375" style="1" customWidth="1"/>
    <col min="10500" max="10500" width="7.28515625" style="1" customWidth="1"/>
    <col min="10501" max="10751" width="11.42578125" style="1"/>
    <col min="10752" max="10753" width="5.7109375" style="1" customWidth="1"/>
    <col min="10754" max="10754" width="88.28515625" style="1" customWidth="1"/>
    <col min="10755" max="10755" width="6.7109375" style="1" customWidth="1"/>
    <col min="10756" max="10756" width="7.28515625" style="1" customWidth="1"/>
    <col min="10757" max="11007" width="11.42578125" style="1"/>
    <col min="11008" max="11009" width="5.7109375" style="1" customWidth="1"/>
    <col min="11010" max="11010" width="88.28515625" style="1" customWidth="1"/>
    <col min="11011" max="11011" width="6.7109375" style="1" customWidth="1"/>
    <col min="11012" max="11012" width="7.28515625" style="1" customWidth="1"/>
    <col min="11013" max="11263" width="11.42578125" style="1"/>
    <col min="11264" max="11265" width="5.7109375" style="1" customWidth="1"/>
    <col min="11266" max="11266" width="88.28515625" style="1" customWidth="1"/>
    <col min="11267" max="11267" width="6.7109375" style="1" customWidth="1"/>
    <col min="11268" max="11268" width="7.28515625" style="1" customWidth="1"/>
    <col min="11269" max="11519" width="11.42578125" style="1"/>
    <col min="11520" max="11521" width="5.7109375" style="1" customWidth="1"/>
    <col min="11522" max="11522" width="88.28515625" style="1" customWidth="1"/>
    <col min="11523" max="11523" width="6.7109375" style="1" customWidth="1"/>
    <col min="11524" max="11524" width="7.28515625" style="1" customWidth="1"/>
    <col min="11525" max="11775" width="11.42578125" style="1"/>
    <col min="11776" max="11777" width="5.7109375" style="1" customWidth="1"/>
    <col min="11778" max="11778" width="88.28515625" style="1" customWidth="1"/>
    <col min="11779" max="11779" width="6.7109375" style="1" customWidth="1"/>
    <col min="11780" max="11780" width="7.28515625" style="1" customWidth="1"/>
    <col min="11781" max="12031" width="11.42578125" style="1"/>
    <col min="12032" max="12033" width="5.7109375" style="1" customWidth="1"/>
    <col min="12034" max="12034" width="88.28515625" style="1" customWidth="1"/>
    <col min="12035" max="12035" width="6.7109375" style="1" customWidth="1"/>
    <col min="12036" max="12036" width="7.28515625" style="1" customWidth="1"/>
    <col min="12037" max="12287" width="11.42578125" style="1"/>
    <col min="12288" max="12289" width="5.7109375" style="1" customWidth="1"/>
    <col min="12290" max="12290" width="88.28515625" style="1" customWidth="1"/>
    <col min="12291" max="12291" width="6.7109375" style="1" customWidth="1"/>
    <col min="12292" max="12292" width="7.28515625" style="1" customWidth="1"/>
    <col min="12293" max="12543" width="11.42578125" style="1"/>
    <col min="12544" max="12545" width="5.7109375" style="1" customWidth="1"/>
    <col min="12546" max="12546" width="88.28515625" style="1" customWidth="1"/>
    <col min="12547" max="12547" width="6.7109375" style="1" customWidth="1"/>
    <col min="12548" max="12548" width="7.28515625" style="1" customWidth="1"/>
    <col min="12549" max="12799" width="11.42578125" style="1"/>
    <col min="12800" max="12801" width="5.7109375" style="1" customWidth="1"/>
    <col min="12802" max="12802" width="88.28515625" style="1" customWidth="1"/>
    <col min="12803" max="12803" width="6.7109375" style="1" customWidth="1"/>
    <col min="12804" max="12804" width="7.28515625" style="1" customWidth="1"/>
    <col min="12805" max="13055" width="11.42578125" style="1"/>
    <col min="13056" max="13057" width="5.7109375" style="1" customWidth="1"/>
    <col min="13058" max="13058" width="88.28515625" style="1" customWidth="1"/>
    <col min="13059" max="13059" width="6.7109375" style="1" customWidth="1"/>
    <col min="13060" max="13060" width="7.28515625" style="1" customWidth="1"/>
    <col min="13061" max="13311" width="11.42578125" style="1"/>
    <col min="13312" max="13313" width="5.7109375" style="1" customWidth="1"/>
    <col min="13314" max="13314" width="88.28515625" style="1" customWidth="1"/>
    <col min="13315" max="13315" width="6.7109375" style="1" customWidth="1"/>
    <col min="13316" max="13316" width="7.28515625" style="1" customWidth="1"/>
    <col min="13317" max="13567" width="11.42578125" style="1"/>
    <col min="13568" max="13569" width="5.7109375" style="1" customWidth="1"/>
    <col min="13570" max="13570" width="88.28515625" style="1" customWidth="1"/>
    <col min="13571" max="13571" width="6.7109375" style="1" customWidth="1"/>
    <col min="13572" max="13572" width="7.28515625" style="1" customWidth="1"/>
    <col min="13573" max="13823" width="11.42578125" style="1"/>
    <col min="13824" max="13825" width="5.7109375" style="1" customWidth="1"/>
    <col min="13826" max="13826" width="88.28515625" style="1" customWidth="1"/>
    <col min="13827" max="13827" width="6.7109375" style="1" customWidth="1"/>
    <col min="13828" max="13828" width="7.28515625" style="1" customWidth="1"/>
    <col min="13829" max="14079" width="11.42578125" style="1"/>
    <col min="14080" max="14081" width="5.7109375" style="1" customWidth="1"/>
    <col min="14082" max="14082" width="88.28515625" style="1" customWidth="1"/>
    <col min="14083" max="14083" width="6.7109375" style="1" customWidth="1"/>
    <col min="14084" max="14084" width="7.28515625" style="1" customWidth="1"/>
    <col min="14085" max="14335" width="11.42578125" style="1"/>
    <col min="14336" max="14337" width="5.7109375" style="1" customWidth="1"/>
    <col min="14338" max="14338" width="88.28515625" style="1" customWidth="1"/>
    <col min="14339" max="14339" width="6.7109375" style="1" customWidth="1"/>
    <col min="14340" max="14340" width="7.28515625" style="1" customWidth="1"/>
    <col min="14341" max="14591" width="11.42578125" style="1"/>
    <col min="14592" max="14593" width="5.7109375" style="1" customWidth="1"/>
    <col min="14594" max="14594" width="88.28515625" style="1" customWidth="1"/>
    <col min="14595" max="14595" width="6.7109375" style="1" customWidth="1"/>
    <col min="14596" max="14596" width="7.28515625" style="1" customWidth="1"/>
    <col min="14597" max="14847" width="11.42578125" style="1"/>
    <col min="14848" max="14849" width="5.7109375" style="1" customWidth="1"/>
    <col min="14850" max="14850" width="88.28515625" style="1" customWidth="1"/>
    <col min="14851" max="14851" width="6.7109375" style="1" customWidth="1"/>
    <col min="14852" max="14852" width="7.28515625" style="1" customWidth="1"/>
    <col min="14853" max="15103" width="11.42578125" style="1"/>
    <col min="15104" max="15105" width="5.7109375" style="1" customWidth="1"/>
    <col min="15106" max="15106" width="88.28515625" style="1" customWidth="1"/>
    <col min="15107" max="15107" width="6.7109375" style="1" customWidth="1"/>
    <col min="15108" max="15108" width="7.28515625" style="1" customWidth="1"/>
    <col min="15109" max="15359" width="11.42578125" style="1"/>
    <col min="15360" max="15361" width="5.7109375" style="1" customWidth="1"/>
    <col min="15362" max="15362" width="88.28515625" style="1" customWidth="1"/>
    <col min="15363" max="15363" width="6.7109375" style="1" customWidth="1"/>
    <col min="15364" max="15364" width="7.28515625" style="1" customWidth="1"/>
    <col min="15365" max="15615" width="11.42578125" style="1"/>
    <col min="15616" max="15617" width="5.7109375" style="1" customWidth="1"/>
    <col min="15618" max="15618" width="88.28515625" style="1" customWidth="1"/>
    <col min="15619" max="15619" width="6.7109375" style="1" customWidth="1"/>
    <col min="15620" max="15620" width="7.28515625" style="1" customWidth="1"/>
    <col min="15621" max="15871" width="11.42578125" style="1"/>
    <col min="15872" max="15873" width="5.7109375" style="1" customWidth="1"/>
    <col min="15874" max="15874" width="88.28515625" style="1" customWidth="1"/>
    <col min="15875" max="15875" width="6.7109375" style="1" customWidth="1"/>
    <col min="15876" max="15876" width="7.28515625" style="1" customWidth="1"/>
    <col min="15877" max="16127" width="11.42578125" style="1"/>
    <col min="16128" max="16129" width="5.7109375" style="1" customWidth="1"/>
    <col min="16130" max="16130" width="88.28515625" style="1" customWidth="1"/>
    <col min="16131" max="16131" width="6.7109375" style="1" customWidth="1"/>
    <col min="16132" max="16132" width="7.28515625" style="1" customWidth="1"/>
    <col min="16133" max="16384" width="11.42578125" style="1"/>
  </cols>
  <sheetData>
    <row r="1" spans="1:9" ht="113.25" customHeight="1" thickBot="1" x14ac:dyDescent="0.25">
      <c r="A1" s="589" t="str">
        <f>'C 3.3'!A1</f>
        <v>PROYECTO: 
CONSTRUCCIÓN DE LA ESTACIÓN TRANSFORMADORA MENDOZA NORTE 220/132 kV Y
OBRAS COMPLEMENTARIAS
ALTERNATIVA  2
OBLIGATORIA</v>
      </c>
      <c r="B1" s="590"/>
      <c r="C1" s="590"/>
      <c r="D1" s="590"/>
      <c r="E1" s="590"/>
      <c r="F1" s="590"/>
      <c r="G1" s="590"/>
      <c r="H1" s="590"/>
      <c r="I1" s="591"/>
    </row>
    <row r="2" spans="1:9" ht="9.9499999999999993" customHeight="1" thickBot="1" x14ac:dyDescent="0.25">
      <c r="A2" s="542"/>
      <c r="B2" s="542"/>
      <c r="C2" s="8"/>
      <c r="D2" s="9"/>
      <c r="E2" s="9"/>
      <c r="F2" s="8"/>
      <c r="G2" s="8"/>
      <c r="H2" s="8"/>
      <c r="I2" s="8"/>
    </row>
    <row r="3" spans="1:9" ht="21.75" thickBot="1" x14ac:dyDescent="0.25">
      <c r="A3" s="731" t="s">
        <v>486</v>
      </c>
      <c r="B3" s="732"/>
      <c r="C3" s="732"/>
      <c r="D3" s="732"/>
      <c r="E3" s="732"/>
      <c r="F3" s="732"/>
      <c r="G3" s="732"/>
      <c r="H3" s="732"/>
      <c r="I3" s="733"/>
    </row>
    <row r="4" spans="1:9" ht="9.9499999999999993" customHeight="1" thickBot="1" x14ac:dyDescent="0.25"/>
    <row r="5" spans="1:9" ht="16.149999999999999" customHeight="1" x14ac:dyDescent="0.2">
      <c r="A5" s="810" t="s">
        <v>28</v>
      </c>
      <c r="B5" s="813" t="s">
        <v>29</v>
      </c>
      <c r="C5" s="325"/>
      <c r="D5" s="598" t="s">
        <v>275</v>
      </c>
      <c r="E5" s="598" t="s">
        <v>276</v>
      </c>
      <c r="F5" s="739" t="s">
        <v>32</v>
      </c>
      <c r="G5" s="740"/>
      <c r="H5" s="739" t="s">
        <v>33</v>
      </c>
      <c r="I5" s="742"/>
    </row>
    <row r="6" spans="1:9" ht="16.5" customHeight="1" x14ac:dyDescent="0.2">
      <c r="A6" s="811"/>
      <c r="B6" s="814"/>
      <c r="C6" s="326" t="s">
        <v>34</v>
      </c>
      <c r="D6" s="599"/>
      <c r="E6" s="599"/>
      <c r="F6" s="741"/>
      <c r="G6" s="741"/>
      <c r="H6" s="741"/>
      <c r="I6" s="743"/>
    </row>
    <row r="7" spans="1:9" ht="32.450000000000003" customHeight="1" thickBot="1" x14ac:dyDescent="0.25">
      <c r="A7" s="812"/>
      <c r="B7" s="815"/>
      <c r="C7" s="327"/>
      <c r="D7" s="600"/>
      <c r="E7" s="600"/>
      <c r="F7" s="26" t="s">
        <v>21</v>
      </c>
      <c r="G7" s="26" t="s">
        <v>22</v>
      </c>
      <c r="H7" s="26" t="s">
        <v>21</v>
      </c>
      <c r="I7" s="27" t="s">
        <v>22</v>
      </c>
    </row>
    <row r="8" spans="1:9" ht="15" customHeight="1" x14ac:dyDescent="0.2">
      <c r="A8" s="544"/>
      <c r="B8" s="545"/>
      <c r="C8" s="546" t="s">
        <v>668</v>
      </c>
      <c r="D8" s="30"/>
      <c r="E8" s="360"/>
      <c r="F8" s="579"/>
      <c r="G8" s="580"/>
      <c r="H8" s="547"/>
      <c r="I8" s="548"/>
    </row>
    <row r="9" spans="1:9" ht="15" customHeight="1" x14ac:dyDescent="0.2">
      <c r="A9" s="549">
        <v>1</v>
      </c>
      <c r="B9" s="550"/>
      <c r="C9" s="551" t="s">
        <v>669</v>
      </c>
      <c r="D9" s="34"/>
      <c r="E9" s="34"/>
      <c r="F9" s="579"/>
      <c r="G9" s="580"/>
      <c r="H9" s="552">
        <f>SUM(H10:H25)</f>
        <v>0</v>
      </c>
      <c r="I9" s="553">
        <f>SUM(I10:I25)</f>
        <v>0</v>
      </c>
    </row>
    <row r="10" spans="1:9" ht="15" customHeight="1" x14ac:dyDescent="0.2">
      <c r="A10" s="544"/>
      <c r="B10" s="554" t="s">
        <v>35</v>
      </c>
      <c r="C10" s="359" t="s">
        <v>277</v>
      </c>
      <c r="D10" s="30" t="s">
        <v>40</v>
      </c>
      <c r="E10" s="30">
        <v>1</v>
      </c>
      <c r="F10" s="579"/>
      <c r="G10" s="580"/>
      <c r="H10" s="555">
        <f t="shared" ref="H10:H25" si="0">+E10*F10</f>
        <v>0</v>
      </c>
      <c r="I10" s="556">
        <f t="shared" ref="I10:I25" si="1">+E10*G10</f>
        <v>0</v>
      </c>
    </row>
    <row r="11" spans="1:9" ht="15" customHeight="1" x14ac:dyDescent="0.2">
      <c r="A11" s="544"/>
      <c r="B11" s="554" t="s">
        <v>139</v>
      </c>
      <c r="C11" s="359" t="s">
        <v>278</v>
      </c>
      <c r="D11" s="30" t="s">
        <v>40</v>
      </c>
      <c r="E11" s="30">
        <v>1</v>
      </c>
      <c r="F11" s="579"/>
      <c r="G11" s="580"/>
      <c r="H11" s="555">
        <f t="shared" si="0"/>
        <v>0</v>
      </c>
      <c r="I11" s="556">
        <f t="shared" si="1"/>
        <v>0</v>
      </c>
    </row>
    <row r="12" spans="1:9" ht="15" customHeight="1" x14ac:dyDescent="0.2">
      <c r="A12" s="544"/>
      <c r="B12" s="554" t="s">
        <v>141</v>
      </c>
      <c r="C12" s="359" t="s">
        <v>279</v>
      </c>
      <c r="D12" s="30" t="s">
        <v>365</v>
      </c>
      <c r="E12" s="30">
        <v>1</v>
      </c>
      <c r="F12" s="579"/>
      <c r="G12" s="580"/>
      <c r="H12" s="555">
        <f t="shared" si="0"/>
        <v>0</v>
      </c>
      <c r="I12" s="556">
        <f t="shared" si="1"/>
        <v>0</v>
      </c>
    </row>
    <row r="13" spans="1:9" ht="15" customHeight="1" x14ac:dyDescent="0.2">
      <c r="A13" s="544"/>
      <c r="B13" s="554" t="s">
        <v>143</v>
      </c>
      <c r="C13" s="359" t="s">
        <v>280</v>
      </c>
      <c r="D13" s="30" t="s">
        <v>365</v>
      </c>
      <c r="E13" s="30">
        <v>2</v>
      </c>
      <c r="F13" s="579"/>
      <c r="G13" s="580"/>
      <c r="H13" s="555">
        <f t="shared" si="0"/>
        <v>0</v>
      </c>
      <c r="I13" s="556">
        <f t="shared" si="1"/>
        <v>0</v>
      </c>
    </row>
    <row r="14" spans="1:9" ht="15" customHeight="1" x14ac:dyDescent="0.2">
      <c r="A14" s="544"/>
      <c r="B14" s="554" t="s">
        <v>145</v>
      </c>
      <c r="C14" s="359" t="s">
        <v>281</v>
      </c>
      <c r="D14" s="30" t="s">
        <v>365</v>
      </c>
      <c r="E14" s="30">
        <v>6</v>
      </c>
      <c r="F14" s="579"/>
      <c r="G14" s="580"/>
      <c r="H14" s="555">
        <f t="shared" si="0"/>
        <v>0</v>
      </c>
      <c r="I14" s="556">
        <f t="shared" si="1"/>
        <v>0</v>
      </c>
    </row>
    <row r="15" spans="1:9" ht="15" customHeight="1" x14ac:dyDescent="0.2">
      <c r="A15" s="544"/>
      <c r="B15" s="554" t="s">
        <v>265</v>
      </c>
      <c r="C15" s="359" t="s">
        <v>790</v>
      </c>
      <c r="D15" s="30" t="s">
        <v>40</v>
      </c>
      <c r="E15" s="30">
        <v>4</v>
      </c>
      <c r="F15" s="579"/>
      <c r="G15" s="580"/>
      <c r="H15" s="555">
        <f t="shared" si="0"/>
        <v>0</v>
      </c>
      <c r="I15" s="556">
        <f t="shared" si="1"/>
        <v>0</v>
      </c>
    </row>
    <row r="16" spans="1:9" ht="15" customHeight="1" x14ac:dyDescent="0.2">
      <c r="A16" s="544"/>
      <c r="B16" s="554" t="s">
        <v>266</v>
      </c>
      <c r="C16" s="359" t="s">
        <v>791</v>
      </c>
      <c r="D16" s="30" t="s">
        <v>40</v>
      </c>
      <c r="E16" s="30">
        <v>4</v>
      </c>
      <c r="F16" s="579"/>
      <c r="G16" s="580"/>
      <c r="H16" s="555">
        <f t="shared" si="0"/>
        <v>0</v>
      </c>
      <c r="I16" s="556">
        <f t="shared" si="1"/>
        <v>0</v>
      </c>
    </row>
    <row r="17" spans="1:9" ht="26.65" customHeight="1" x14ac:dyDescent="0.2">
      <c r="A17" s="544"/>
      <c r="B17" s="554" t="s">
        <v>267</v>
      </c>
      <c r="C17" s="359" t="s">
        <v>282</v>
      </c>
      <c r="D17" s="30" t="s">
        <v>365</v>
      </c>
      <c r="E17" s="30">
        <v>2</v>
      </c>
      <c r="F17" s="579"/>
      <c r="G17" s="580"/>
      <c r="H17" s="555">
        <f t="shared" si="0"/>
        <v>0</v>
      </c>
      <c r="I17" s="556">
        <f t="shared" si="1"/>
        <v>0</v>
      </c>
    </row>
    <row r="18" spans="1:9" ht="15" customHeight="1" x14ac:dyDescent="0.2">
      <c r="A18" s="544"/>
      <c r="B18" s="554" t="s">
        <v>268</v>
      </c>
      <c r="C18" s="359" t="s">
        <v>283</v>
      </c>
      <c r="D18" s="30" t="s">
        <v>365</v>
      </c>
      <c r="E18" s="30">
        <v>1</v>
      </c>
      <c r="F18" s="579"/>
      <c r="G18" s="580"/>
      <c r="H18" s="555">
        <f t="shared" si="0"/>
        <v>0</v>
      </c>
      <c r="I18" s="556">
        <f t="shared" si="1"/>
        <v>0</v>
      </c>
    </row>
    <row r="19" spans="1:9" ht="15" customHeight="1" x14ac:dyDescent="0.2">
      <c r="A19" s="544"/>
      <c r="B19" s="554" t="s">
        <v>269</v>
      </c>
      <c r="C19" s="359" t="s">
        <v>284</v>
      </c>
      <c r="D19" s="30" t="s">
        <v>40</v>
      </c>
      <c r="E19" s="30">
        <v>1</v>
      </c>
      <c r="F19" s="579"/>
      <c r="G19" s="580"/>
      <c r="H19" s="555">
        <f t="shared" si="0"/>
        <v>0</v>
      </c>
      <c r="I19" s="556">
        <f t="shared" si="1"/>
        <v>0</v>
      </c>
    </row>
    <row r="20" spans="1:9" ht="15" customHeight="1" x14ac:dyDescent="0.2">
      <c r="A20" s="544"/>
      <c r="B20" s="554" t="s">
        <v>270</v>
      </c>
      <c r="C20" s="359" t="s">
        <v>285</v>
      </c>
      <c r="D20" s="30" t="s">
        <v>40</v>
      </c>
      <c r="E20" s="30">
        <v>2</v>
      </c>
      <c r="F20" s="579"/>
      <c r="G20" s="580"/>
      <c r="H20" s="555">
        <f t="shared" si="0"/>
        <v>0</v>
      </c>
      <c r="I20" s="556">
        <f t="shared" si="1"/>
        <v>0</v>
      </c>
    </row>
    <row r="21" spans="1:9" ht="15" customHeight="1" x14ac:dyDescent="0.2">
      <c r="A21" s="544"/>
      <c r="B21" s="554" t="s">
        <v>271</v>
      </c>
      <c r="C21" s="359" t="s">
        <v>286</v>
      </c>
      <c r="D21" s="30" t="s">
        <v>40</v>
      </c>
      <c r="E21" s="30">
        <v>1</v>
      </c>
      <c r="F21" s="579"/>
      <c r="G21" s="580"/>
      <c r="H21" s="555">
        <f t="shared" si="0"/>
        <v>0</v>
      </c>
      <c r="I21" s="556">
        <f t="shared" si="1"/>
        <v>0</v>
      </c>
    </row>
    <row r="22" spans="1:9" ht="15" customHeight="1" x14ac:dyDescent="0.2">
      <c r="A22" s="544"/>
      <c r="B22" s="554" t="s">
        <v>272</v>
      </c>
      <c r="C22" s="359" t="s">
        <v>287</v>
      </c>
      <c r="D22" s="30" t="s">
        <v>40</v>
      </c>
      <c r="E22" s="30">
        <v>1</v>
      </c>
      <c r="F22" s="579"/>
      <c r="G22" s="580"/>
      <c r="H22" s="555">
        <f t="shared" si="0"/>
        <v>0</v>
      </c>
      <c r="I22" s="556">
        <f t="shared" si="1"/>
        <v>0</v>
      </c>
    </row>
    <row r="23" spans="1:9" ht="15" customHeight="1" x14ac:dyDescent="0.2">
      <c r="A23" s="544"/>
      <c r="B23" s="554" t="s">
        <v>289</v>
      </c>
      <c r="C23" s="359" t="s">
        <v>288</v>
      </c>
      <c r="D23" s="30" t="s">
        <v>40</v>
      </c>
      <c r="E23" s="30">
        <v>1</v>
      </c>
      <c r="F23" s="579"/>
      <c r="G23" s="580"/>
      <c r="H23" s="555">
        <f t="shared" si="0"/>
        <v>0</v>
      </c>
      <c r="I23" s="556">
        <f t="shared" si="1"/>
        <v>0</v>
      </c>
    </row>
    <row r="24" spans="1:9" ht="15" customHeight="1" x14ac:dyDescent="0.2">
      <c r="A24" s="544"/>
      <c r="B24" s="554" t="s">
        <v>291</v>
      </c>
      <c r="C24" s="359" t="s">
        <v>290</v>
      </c>
      <c r="D24" s="30" t="s">
        <v>40</v>
      </c>
      <c r="E24" s="30">
        <v>1</v>
      </c>
      <c r="F24" s="579"/>
      <c r="G24" s="580"/>
      <c r="H24" s="555">
        <f t="shared" si="0"/>
        <v>0</v>
      </c>
      <c r="I24" s="556">
        <f t="shared" si="1"/>
        <v>0</v>
      </c>
    </row>
    <row r="25" spans="1:9" ht="15" customHeight="1" x14ac:dyDescent="0.2">
      <c r="A25" s="544"/>
      <c r="B25" s="554" t="s">
        <v>515</v>
      </c>
      <c r="C25" s="359" t="s">
        <v>292</v>
      </c>
      <c r="D25" s="30" t="s">
        <v>40</v>
      </c>
      <c r="E25" s="30">
        <v>1</v>
      </c>
      <c r="F25" s="579"/>
      <c r="G25" s="580"/>
      <c r="H25" s="555">
        <f t="shared" si="0"/>
        <v>0</v>
      </c>
      <c r="I25" s="556">
        <f t="shared" si="1"/>
        <v>0</v>
      </c>
    </row>
    <row r="26" spans="1:9" ht="5.0999999999999996" customHeight="1" x14ac:dyDescent="0.2">
      <c r="A26" s="544"/>
      <c r="B26" s="554"/>
      <c r="C26" s="359"/>
      <c r="D26" s="30"/>
      <c r="E26" s="30"/>
      <c r="F26" s="579"/>
      <c r="G26" s="580"/>
      <c r="H26" s="555"/>
      <c r="I26" s="556"/>
    </row>
    <row r="27" spans="1:9" ht="15" customHeight="1" x14ac:dyDescent="0.2">
      <c r="A27" s="549">
        <v>2</v>
      </c>
      <c r="B27" s="554"/>
      <c r="C27" s="551" t="s">
        <v>670</v>
      </c>
      <c r="D27" s="30"/>
      <c r="E27" s="30"/>
      <c r="F27" s="579"/>
      <c r="G27" s="580"/>
      <c r="H27" s="552">
        <f>SUM(H28:H34)</f>
        <v>0</v>
      </c>
      <c r="I27" s="553">
        <f>SUM(I28:I34)</f>
        <v>0</v>
      </c>
    </row>
    <row r="28" spans="1:9" ht="15" customHeight="1" x14ac:dyDescent="0.2">
      <c r="A28" s="544"/>
      <c r="B28" s="554" t="s">
        <v>38</v>
      </c>
      <c r="C28" s="359" t="s">
        <v>294</v>
      </c>
      <c r="D28" s="30" t="s">
        <v>40</v>
      </c>
      <c r="E28" s="30">
        <v>1</v>
      </c>
      <c r="F28" s="579"/>
      <c r="G28" s="580"/>
      <c r="H28" s="555">
        <f t="shared" ref="H28:H34" si="2">+E28*F28</f>
        <v>0</v>
      </c>
      <c r="I28" s="556">
        <f t="shared" ref="I28:I36" si="3">+E28*G28</f>
        <v>0</v>
      </c>
    </row>
    <row r="29" spans="1:9" ht="15" customHeight="1" x14ac:dyDescent="0.2">
      <c r="A29" s="544"/>
      <c r="B29" s="554" t="s">
        <v>41</v>
      </c>
      <c r="C29" s="359" t="s">
        <v>295</v>
      </c>
      <c r="D29" s="30" t="s">
        <v>365</v>
      </c>
      <c r="E29" s="30">
        <v>2</v>
      </c>
      <c r="F29" s="579"/>
      <c r="G29" s="580"/>
      <c r="H29" s="555">
        <f t="shared" si="2"/>
        <v>0</v>
      </c>
      <c r="I29" s="556">
        <f t="shared" si="3"/>
        <v>0</v>
      </c>
    </row>
    <row r="30" spans="1:9" ht="15" customHeight="1" x14ac:dyDescent="0.2">
      <c r="A30" s="544"/>
      <c r="B30" s="554" t="s">
        <v>43</v>
      </c>
      <c r="C30" s="359" t="s">
        <v>296</v>
      </c>
      <c r="D30" s="30" t="s">
        <v>40</v>
      </c>
      <c r="E30" s="30">
        <v>1</v>
      </c>
      <c r="F30" s="579"/>
      <c r="G30" s="580"/>
      <c r="H30" s="555">
        <f t="shared" si="2"/>
        <v>0</v>
      </c>
      <c r="I30" s="556">
        <f t="shared" si="3"/>
        <v>0</v>
      </c>
    </row>
    <row r="31" spans="1:9" ht="15" customHeight="1" x14ac:dyDescent="0.2">
      <c r="A31" s="544"/>
      <c r="B31" s="554" t="s">
        <v>44</v>
      </c>
      <c r="C31" s="359" t="s">
        <v>297</v>
      </c>
      <c r="D31" s="30" t="s">
        <v>40</v>
      </c>
      <c r="E31" s="30">
        <v>1</v>
      </c>
      <c r="F31" s="579"/>
      <c r="G31" s="580"/>
      <c r="H31" s="555">
        <f t="shared" si="2"/>
        <v>0</v>
      </c>
      <c r="I31" s="556">
        <f t="shared" si="3"/>
        <v>0</v>
      </c>
    </row>
    <row r="32" spans="1:9" ht="15" customHeight="1" x14ac:dyDescent="0.2">
      <c r="A32" s="544"/>
      <c r="B32" s="554" t="s">
        <v>45</v>
      </c>
      <c r="C32" s="359" t="s">
        <v>298</v>
      </c>
      <c r="D32" s="30" t="s">
        <v>365</v>
      </c>
      <c r="E32" s="30">
        <v>1</v>
      </c>
      <c r="F32" s="579"/>
      <c r="G32" s="580"/>
      <c r="H32" s="555">
        <f t="shared" si="2"/>
        <v>0</v>
      </c>
      <c r="I32" s="556">
        <f t="shared" si="3"/>
        <v>0</v>
      </c>
    </row>
    <row r="33" spans="1:10" ht="15" customHeight="1" x14ac:dyDescent="0.2">
      <c r="A33" s="544"/>
      <c r="B33" s="554" t="s">
        <v>46</v>
      </c>
      <c r="C33" s="359" t="s">
        <v>299</v>
      </c>
      <c r="D33" s="30" t="s">
        <v>365</v>
      </c>
      <c r="E33" s="30">
        <v>1</v>
      </c>
      <c r="F33" s="579"/>
      <c r="G33" s="580"/>
      <c r="H33" s="555">
        <f t="shared" si="2"/>
        <v>0</v>
      </c>
      <c r="I33" s="556">
        <f t="shared" si="3"/>
        <v>0</v>
      </c>
    </row>
    <row r="34" spans="1:10" ht="15" customHeight="1" x14ac:dyDescent="0.2">
      <c r="A34" s="544"/>
      <c r="B34" s="554" t="s">
        <v>48</v>
      </c>
      <c r="C34" s="359" t="s">
        <v>300</v>
      </c>
      <c r="D34" s="30" t="s">
        <v>40</v>
      </c>
      <c r="E34" s="30">
        <v>1</v>
      </c>
      <c r="F34" s="579"/>
      <c r="G34" s="580"/>
      <c r="H34" s="555">
        <f t="shared" si="2"/>
        <v>0</v>
      </c>
      <c r="I34" s="556">
        <f t="shared" si="3"/>
        <v>0</v>
      </c>
    </row>
    <row r="35" spans="1:10" ht="6.75" customHeight="1" x14ac:dyDescent="0.2">
      <c r="A35" s="544"/>
      <c r="B35" s="554"/>
      <c r="C35" s="359"/>
      <c r="D35" s="30"/>
      <c r="E35" s="30"/>
      <c r="F35" s="579"/>
      <c r="G35" s="580"/>
      <c r="H35" s="555"/>
      <c r="I35" s="556"/>
      <c r="J35" s="469"/>
    </row>
    <row r="36" spans="1:10" ht="15" customHeight="1" x14ac:dyDescent="0.2">
      <c r="A36" s="549">
        <v>3</v>
      </c>
      <c r="B36" s="554">
        <v>3.1</v>
      </c>
      <c r="C36" s="551" t="s">
        <v>671</v>
      </c>
      <c r="D36" s="34" t="s">
        <v>40</v>
      </c>
      <c r="E36" s="34">
        <v>1</v>
      </c>
      <c r="F36" s="579"/>
      <c r="G36" s="580"/>
      <c r="H36" s="557">
        <f t="shared" ref="H36" si="4">+E36*F36</f>
        <v>0</v>
      </c>
      <c r="I36" s="558">
        <f t="shared" si="3"/>
        <v>0</v>
      </c>
    </row>
    <row r="37" spans="1:10" ht="15" customHeight="1" x14ac:dyDescent="0.2">
      <c r="A37" s="544"/>
      <c r="B37" s="554"/>
      <c r="C37" s="359"/>
      <c r="D37" s="30"/>
      <c r="E37" s="30"/>
      <c r="F37" s="579"/>
      <c r="G37" s="580"/>
      <c r="H37" s="555"/>
      <c r="I37" s="556"/>
    </row>
    <row r="38" spans="1:10" ht="15" customHeight="1" x14ac:dyDescent="0.2">
      <c r="A38" s="549"/>
      <c r="B38" s="554">
        <v>3.2</v>
      </c>
      <c r="C38" s="551" t="s">
        <v>672</v>
      </c>
      <c r="D38" s="34"/>
      <c r="E38" s="34"/>
      <c r="F38" s="579"/>
      <c r="G38" s="580"/>
      <c r="H38" s="552">
        <f>SUM(H39:H40)</f>
        <v>0</v>
      </c>
      <c r="I38" s="559">
        <f>SUM(I39:I40)</f>
        <v>0</v>
      </c>
    </row>
    <row r="39" spans="1:10" ht="15" customHeight="1" x14ac:dyDescent="0.2">
      <c r="A39" s="544"/>
      <c r="B39" s="554" t="s">
        <v>673</v>
      </c>
      <c r="C39" s="359" t="s">
        <v>674</v>
      </c>
      <c r="D39" s="30" t="s">
        <v>40</v>
      </c>
      <c r="E39" s="30">
        <v>1</v>
      </c>
      <c r="F39" s="579"/>
      <c r="G39" s="580"/>
      <c r="H39" s="555">
        <f t="shared" ref="H39:H40" si="5">+E39*F39</f>
        <v>0</v>
      </c>
      <c r="I39" s="556">
        <f t="shared" ref="I39:I40" si="6">+E39*G39</f>
        <v>0</v>
      </c>
    </row>
    <row r="40" spans="1:10" ht="15" customHeight="1" x14ac:dyDescent="0.2">
      <c r="A40" s="544"/>
      <c r="B40" s="554" t="s">
        <v>675</v>
      </c>
      <c r="C40" s="359" t="s">
        <v>309</v>
      </c>
      <c r="D40" s="30" t="s">
        <v>365</v>
      </c>
      <c r="E40" s="30">
        <v>6</v>
      </c>
      <c r="F40" s="579"/>
      <c r="G40" s="580"/>
      <c r="H40" s="555">
        <f t="shared" si="5"/>
        <v>0</v>
      </c>
      <c r="I40" s="556">
        <f t="shared" si="6"/>
        <v>0</v>
      </c>
    </row>
    <row r="41" spans="1:10" ht="6.75" customHeight="1" x14ac:dyDescent="0.2">
      <c r="A41" s="544"/>
      <c r="B41" s="554"/>
      <c r="C41" s="359"/>
      <c r="D41" s="30"/>
      <c r="E41" s="30"/>
      <c r="F41" s="579"/>
      <c r="G41" s="580"/>
      <c r="H41" s="555"/>
      <c r="I41" s="556"/>
      <c r="J41" s="469"/>
    </row>
    <row r="42" spans="1:10" ht="15" customHeight="1" x14ac:dyDescent="0.2">
      <c r="A42" s="544"/>
      <c r="B42" s="545"/>
      <c r="C42" s="546" t="s">
        <v>676</v>
      </c>
      <c r="D42" s="30"/>
      <c r="E42" s="360"/>
      <c r="F42" s="579"/>
      <c r="G42" s="580"/>
      <c r="H42" s="547"/>
      <c r="I42" s="548"/>
    </row>
    <row r="43" spans="1:10" ht="15" customHeight="1" x14ac:dyDescent="0.2">
      <c r="A43" s="549">
        <v>4</v>
      </c>
      <c r="B43" s="550"/>
      <c r="C43" s="560" t="s">
        <v>677</v>
      </c>
      <c r="D43" s="34"/>
      <c r="E43" s="34"/>
      <c r="F43" s="579"/>
      <c r="G43" s="580"/>
      <c r="H43" s="547"/>
      <c r="I43" s="548"/>
      <c r="J43" s="561"/>
    </row>
    <row r="44" spans="1:10" ht="15" customHeight="1" x14ac:dyDescent="0.2">
      <c r="A44" s="544"/>
      <c r="B44" s="554"/>
      <c r="C44" s="562" t="s">
        <v>678</v>
      </c>
      <c r="D44" s="30"/>
      <c r="E44" s="30"/>
      <c r="F44" s="579"/>
      <c r="G44" s="580"/>
      <c r="H44" s="552">
        <f>SUM(H45:H61)</f>
        <v>0</v>
      </c>
      <c r="I44" s="559">
        <f>SUM(I45:I61)</f>
        <v>0</v>
      </c>
      <c r="J44" s="563"/>
    </row>
    <row r="45" spans="1:10" ht="15" customHeight="1" x14ac:dyDescent="0.2">
      <c r="A45" s="544"/>
      <c r="B45" s="554" t="s">
        <v>70</v>
      </c>
      <c r="C45" s="359" t="s">
        <v>679</v>
      </c>
      <c r="D45" s="30" t="s">
        <v>365</v>
      </c>
      <c r="E45" s="30">
        <v>2</v>
      </c>
      <c r="F45" s="579"/>
      <c r="G45" s="580"/>
      <c r="H45" s="555">
        <f t="shared" ref="H45:H61" si="7">+E45*F45</f>
        <v>0</v>
      </c>
      <c r="I45" s="556">
        <f t="shared" ref="I45:I61" si="8">+E45*G45</f>
        <v>0</v>
      </c>
      <c r="J45" s="563"/>
    </row>
    <row r="46" spans="1:10" ht="15" customHeight="1" x14ac:dyDescent="0.2">
      <c r="A46" s="544"/>
      <c r="B46" s="554" t="s">
        <v>71</v>
      </c>
      <c r="C46" s="359" t="s">
        <v>680</v>
      </c>
      <c r="D46" s="30" t="s">
        <v>40</v>
      </c>
      <c r="E46" s="30">
        <v>1</v>
      </c>
      <c r="F46" s="579"/>
      <c r="G46" s="580"/>
      <c r="H46" s="555">
        <f t="shared" si="7"/>
        <v>0</v>
      </c>
      <c r="I46" s="556">
        <f t="shared" si="8"/>
        <v>0</v>
      </c>
      <c r="J46" s="563"/>
    </row>
    <row r="47" spans="1:10" ht="15" customHeight="1" x14ac:dyDescent="0.2">
      <c r="A47" s="544"/>
      <c r="B47" s="554" t="s">
        <v>72</v>
      </c>
      <c r="C47" s="359" t="s">
        <v>681</v>
      </c>
      <c r="D47" s="30" t="s">
        <v>40</v>
      </c>
      <c r="E47" s="30">
        <v>1</v>
      </c>
      <c r="F47" s="579"/>
      <c r="G47" s="580"/>
      <c r="H47" s="555">
        <f t="shared" si="7"/>
        <v>0</v>
      </c>
      <c r="I47" s="556">
        <f t="shared" si="8"/>
        <v>0</v>
      </c>
      <c r="J47" s="563"/>
    </row>
    <row r="48" spans="1:10" ht="15" customHeight="1" x14ac:dyDescent="0.2">
      <c r="A48" s="544"/>
      <c r="B48" s="554" t="s">
        <v>73</v>
      </c>
      <c r="C48" s="359" t="s">
        <v>682</v>
      </c>
      <c r="D48" s="30" t="s">
        <v>40</v>
      </c>
      <c r="E48" s="30">
        <v>1</v>
      </c>
      <c r="F48" s="579"/>
      <c r="G48" s="580"/>
      <c r="H48" s="555">
        <f t="shared" si="7"/>
        <v>0</v>
      </c>
      <c r="I48" s="556">
        <f t="shared" si="8"/>
        <v>0</v>
      </c>
      <c r="J48" s="563"/>
    </row>
    <row r="49" spans="1:10" ht="15" customHeight="1" x14ac:dyDescent="0.2">
      <c r="A49" s="544"/>
      <c r="B49" s="554" t="s">
        <v>74</v>
      </c>
      <c r="C49" s="359" t="s">
        <v>683</v>
      </c>
      <c r="D49" s="30" t="s">
        <v>40</v>
      </c>
      <c r="E49" s="30">
        <v>1</v>
      </c>
      <c r="F49" s="579"/>
      <c r="G49" s="580"/>
      <c r="H49" s="555">
        <f t="shared" si="7"/>
        <v>0</v>
      </c>
      <c r="I49" s="556">
        <f t="shared" si="8"/>
        <v>0</v>
      </c>
      <c r="J49" s="563"/>
    </row>
    <row r="50" spans="1:10" ht="15" customHeight="1" x14ac:dyDescent="0.2">
      <c r="A50" s="544"/>
      <c r="B50" s="554" t="s">
        <v>75</v>
      </c>
      <c r="C50" s="359" t="s">
        <v>684</v>
      </c>
      <c r="D50" s="30" t="s">
        <v>40</v>
      </c>
      <c r="E50" s="30">
        <v>2</v>
      </c>
      <c r="F50" s="579"/>
      <c r="G50" s="580"/>
      <c r="H50" s="555">
        <f t="shared" si="7"/>
        <v>0</v>
      </c>
      <c r="I50" s="556">
        <f t="shared" si="8"/>
        <v>0</v>
      </c>
      <c r="J50" s="563"/>
    </row>
    <row r="51" spans="1:10" ht="15" customHeight="1" x14ac:dyDescent="0.2">
      <c r="A51" s="544"/>
      <c r="B51" s="554" t="s">
        <v>76</v>
      </c>
      <c r="C51" s="359" t="s">
        <v>685</v>
      </c>
      <c r="D51" s="30" t="s">
        <v>40</v>
      </c>
      <c r="E51" s="30">
        <v>5</v>
      </c>
      <c r="F51" s="579"/>
      <c r="G51" s="580"/>
      <c r="H51" s="555">
        <f t="shared" si="7"/>
        <v>0</v>
      </c>
      <c r="I51" s="556">
        <f t="shared" si="8"/>
        <v>0</v>
      </c>
      <c r="J51" s="563"/>
    </row>
    <row r="52" spans="1:10" ht="15" customHeight="1" x14ac:dyDescent="0.2">
      <c r="A52" s="544"/>
      <c r="B52" s="554" t="s">
        <v>77</v>
      </c>
      <c r="C52" s="359" t="s">
        <v>686</v>
      </c>
      <c r="D52" s="30" t="s">
        <v>36</v>
      </c>
      <c r="E52" s="30">
        <v>1</v>
      </c>
      <c r="F52" s="579"/>
      <c r="G52" s="580"/>
      <c r="H52" s="555">
        <f t="shared" si="7"/>
        <v>0</v>
      </c>
      <c r="I52" s="556">
        <f t="shared" si="8"/>
        <v>0</v>
      </c>
      <c r="J52" s="561"/>
    </row>
    <row r="53" spans="1:10" ht="15" customHeight="1" x14ac:dyDescent="0.2">
      <c r="A53" s="544"/>
      <c r="B53" s="554"/>
      <c r="C53" s="562" t="s">
        <v>687</v>
      </c>
      <c r="D53" s="30"/>
      <c r="E53" s="30"/>
      <c r="F53" s="579"/>
      <c r="G53" s="580"/>
      <c r="H53" s="555"/>
      <c r="I53" s="556"/>
      <c r="J53" s="563"/>
    </row>
    <row r="54" spans="1:10" ht="15" customHeight="1" x14ac:dyDescent="0.2">
      <c r="A54" s="544"/>
      <c r="B54" s="564" t="s">
        <v>78</v>
      </c>
      <c r="C54" s="359" t="s">
        <v>688</v>
      </c>
      <c r="D54" s="30" t="s">
        <v>40</v>
      </c>
      <c r="E54" s="30">
        <v>1</v>
      </c>
      <c r="F54" s="579"/>
      <c r="G54" s="580"/>
      <c r="H54" s="555">
        <f t="shared" si="7"/>
        <v>0</v>
      </c>
      <c r="I54" s="556">
        <f t="shared" si="8"/>
        <v>0</v>
      </c>
      <c r="J54" s="563"/>
    </row>
    <row r="55" spans="1:10" ht="15" customHeight="1" x14ac:dyDescent="0.2">
      <c r="A55" s="544"/>
      <c r="B55" s="564" t="s">
        <v>80</v>
      </c>
      <c r="C55" s="359" t="s">
        <v>689</v>
      </c>
      <c r="D55" s="30" t="s">
        <v>40</v>
      </c>
      <c r="E55" s="30">
        <v>1</v>
      </c>
      <c r="F55" s="579"/>
      <c r="G55" s="580"/>
      <c r="H55" s="555">
        <f t="shared" si="7"/>
        <v>0</v>
      </c>
      <c r="I55" s="556">
        <f t="shared" si="8"/>
        <v>0</v>
      </c>
      <c r="J55" s="563"/>
    </row>
    <row r="56" spans="1:10" ht="15" customHeight="1" x14ac:dyDescent="0.2">
      <c r="A56" s="544"/>
      <c r="B56" s="564" t="s">
        <v>81</v>
      </c>
      <c r="C56" s="359" t="s">
        <v>690</v>
      </c>
      <c r="D56" s="30" t="s">
        <v>40</v>
      </c>
      <c r="E56" s="30">
        <v>1</v>
      </c>
      <c r="F56" s="579"/>
      <c r="G56" s="580"/>
      <c r="H56" s="555">
        <f t="shared" si="7"/>
        <v>0</v>
      </c>
      <c r="I56" s="556">
        <f t="shared" si="8"/>
        <v>0</v>
      </c>
      <c r="J56" s="563"/>
    </row>
    <row r="57" spans="1:10" ht="15" customHeight="1" x14ac:dyDescent="0.2">
      <c r="A57" s="544"/>
      <c r="B57" s="564" t="s">
        <v>463</v>
      </c>
      <c r="C57" s="359" t="s">
        <v>691</v>
      </c>
      <c r="D57" s="30" t="s">
        <v>40</v>
      </c>
      <c r="E57" s="30">
        <v>1</v>
      </c>
      <c r="F57" s="579"/>
      <c r="G57" s="580"/>
      <c r="H57" s="555">
        <f t="shared" si="7"/>
        <v>0</v>
      </c>
      <c r="I57" s="556">
        <f t="shared" si="8"/>
        <v>0</v>
      </c>
      <c r="J57" s="563"/>
    </row>
    <row r="58" spans="1:10" ht="15" customHeight="1" x14ac:dyDescent="0.2">
      <c r="A58" s="544"/>
      <c r="B58" s="564" t="s">
        <v>464</v>
      </c>
      <c r="C58" s="359" t="s">
        <v>692</v>
      </c>
      <c r="D58" s="30" t="s">
        <v>40</v>
      </c>
      <c r="E58" s="30">
        <v>1</v>
      </c>
      <c r="F58" s="579"/>
      <c r="G58" s="580"/>
      <c r="H58" s="555">
        <f t="shared" si="7"/>
        <v>0</v>
      </c>
      <c r="I58" s="556">
        <f t="shared" si="8"/>
        <v>0</v>
      </c>
      <c r="J58" s="563"/>
    </row>
    <row r="59" spans="1:10" ht="15" customHeight="1" x14ac:dyDescent="0.2">
      <c r="A59" s="544"/>
      <c r="B59" s="564" t="s">
        <v>792</v>
      </c>
      <c r="C59" s="359" t="s">
        <v>693</v>
      </c>
      <c r="D59" s="30" t="s">
        <v>40</v>
      </c>
      <c r="E59" s="30">
        <v>1</v>
      </c>
      <c r="F59" s="579"/>
      <c r="G59" s="580"/>
      <c r="H59" s="555">
        <f t="shared" si="7"/>
        <v>0</v>
      </c>
      <c r="I59" s="556">
        <f t="shared" si="8"/>
        <v>0</v>
      </c>
      <c r="J59" s="563"/>
    </row>
    <row r="60" spans="1:10" x14ac:dyDescent="0.2">
      <c r="A60" s="544"/>
      <c r="B60" s="564" t="s">
        <v>793</v>
      </c>
      <c r="C60" s="359" t="s">
        <v>694</v>
      </c>
      <c r="D60" s="30" t="s">
        <v>365</v>
      </c>
      <c r="E60" s="30">
        <v>2</v>
      </c>
      <c r="F60" s="579"/>
      <c r="G60" s="580"/>
      <c r="H60" s="555">
        <f t="shared" si="7"/>
        <v>0</v>
      </c>
      <c r="I60" s="556">
        <f t="shared" si="8"/>
        <v>0</v>
      </c>
    </row>
    <row r="61" spans="1:10" x14ac:dyDescent="0.2">
      <c r="A61" s="544"/>
      <c r="B61" s="564" t="s">
        <v>794</v>
      </c>
      <c r="C61" s="359" t="s">
        <v>695</v>
      </c>
      <c r="D61" s="30" t="s">
        <v>365</v>
      </c>
      <c r="E61" s="30">
        <v>2</v>
      </c>
      <c r="F61" s="579"/>
      <c r="G61" s="580"/>
      <c r="H61" s="555">
        <f t="shared" si="7"/>
        <v>0</v>
      </c>
      <c r="I61" s="556">
        <f t="shared" si="8"/>
        <v>0</v>
      </c>
    </row>
    <row r="62" spans="1:10" ht="6.75" customHeight="1" x14ac:dyDescent="0.2">
      <c r="A62" s="544"/>
      <c r="B62" s="554"/>
      <c r="C62" s="359"/>
      <c r="D62" s="30"/>
      <c r="E62" s="30"/>
      <c r="F62" s="579"/>
      <c r="G62" s="580"/>
      <c r="H62" s="555"/>
      <c r="I62" s="556"/>
      <c r="J62" s="469"/>
    </row>
    <row r="63" spans="1:10" x14ac:dyDescent="0.2">
      <c r="A63" s="549" t="s">
        <v>696</v>
      </c>
      <c r="B63" s="565"/>
      <c r="C63" s="566" t="s">
        <v>316</v>
      </c>
      <c r="D63" s="567"/>
      <c r="E63" s="567"/>
      <c r="F63" s="579"/>
      <c r="G63" s="580"/>
      <c r="H63" s="552">
        <f>SUM(H64:H65)</f>
        <v>0</v>
      </c>
      <c r="I63" s="559">
        <f>SUM(I64:I65)</f>
        <v>0</v>
      </c>
    </row>
    <row r="64" spans="1:10" ht="15" customHeight="1" x14ac:dyDescent="0.2">
      <c r="A64" s="544"/>
      <c r="B64" s="554" t="s">
        <v>86</v>
      </c>
      <c r="C64" s="359" t="s">
        <v>318</v>
      </c>
      <c r="D64" s="30" t="s">
        <v>40</v>
      </c>
      <c r="E64" s="30">
        <v>1</v>
      </c>
      <c r="F64" s="579"/>
      <c r="G64" s="580"/>
      <c r="H64" s="555">
        <f t="shared" ref="H64:H65" si="9">+E64*F64</f>
        <v>0</v>
      </c>
      <c r="I64" s="556">
        <f t="shared" ref="I64:I65" si="10">+E64*G64</f>
        <v>0</v>
      </c>
    </row>
    <row r="65" spans="1:10" ht="15" customHeight="1" x14ac:dyDescent="0.2">
      <c r="A65" s="544"/>
      <c r="B65" s="554" t="s">
        <v>88</v>
      </c>
      <c r="C65" s="359" t="s">
        <v>315</v>
      </c>
      <c r="D65" s="30" t="s">
        <v>40</v>
      </c>
      <c r="E65" s="30">
        <v>1</v>
      </c>
      <c r="F65" s="579"/>
      <c r="G65" s="580"/>
      <c r="H65" s="555">
        <f t="shared" si="9"/>
        <v>0</v>
      </c>
      <c r="I65" s="556">
        <f t="shared" si="10"/>
        <v>0</v>
      </c>
    </row>
    <row r="66" spans="1:10" ht="6.75" customHeight="1" x14ac:dyDescent="0.2">
      <c r="A66" s="544"/>
      <c r="B66" s="554"/>
      <c r="C66" s="359"/>
      <c r="D66" s="30"/>
      <c r="E66" s="30"/>
      <c r="F66" s="579"/>
      <c r="G66" s="580"/>
      <c r="H66" s="555"/>
      <c r="I66" s="556"/>
      <c r="J66" s="469"/>
    </row>
    <row r="67" spans="1:10" ht="15" customHeight="1" x14ac:dyDescent="0.2">
      <c r="A67" s="549">
        <v>6</v>
      </c>
      <c r="B67" s="565"/>
      <c r="C67" s="566" t="s">
        <v>320</v>
      </c>
      <c r="D67" s="567"/>
      <c r="E67" s="567"/>
      <c r="F67" s="579"/>
      <c r="G67" s="580"/>
      <c r="H67" s="552">
        <f>SUM(H68:H72)</f>
        <v>0</v>
      </c>
      <c r="I67" s="559">
        <f>SUM(I68:I72)</f>
        <v>0</v>
      </c>
    </row>
    <row r="68" spans="1:10" ht="15" customHeight="1" x14ac:dyDescent="0.2">
      <c r="A68" s="544"/>
      <c r="B68" s="554" t="s">
        <v>273</v>
      </c>
      <c r="C68" s="359" t="s">
        <v>331</v>
      </c>
      <c r="D68" s="30" t="s">
        <v>40</v>
      </c>
      <c r="E68" s="30">
        <v>4</v>
      </c>
      <c r="F68" s="579"/>
      <c r="G68" s="580"/>
      <c r="H68" s="555">
        <f t="shared" ref="H68:H72" si="11">+E68*F68</f>
        <v>0</v>
      </c>
      <c r="I68" s="556">
        <f t="shared" ref="I68:I72" si="12">+E68*G68</f>
        <v>0</v>
      </c>
    </row>
    <row r="69" spans="1:10" ht="15" customHeight="1" x14ac:dyDescent="0.2">
      <c r="A69" s="544"/>
      <c r="B69" s="554" t="s">
        <v>303</v>
      </c>
      <c r="C69" s="359" t="s">
        <v>332</v>
      </c>
      <c r="D69" s="30" t="s">
        <v>365</v>
      </c>
      <c r="E69" s="30">
        <v>6</v>
      </c>
      <c r="F69" s="579"/>
      <c r="G69" s="580"/>
      <c r="H69" s="555">
        <f t="shared" si="11"/>
        <v>0</v>
      </c>
      <c r="I69" s="556">
        <f t="shared" si="12"/>
        <v>0</v>
      </c>
    </row>
    <row r="70" spans="1:10" ht="15" customHeight="1" x14ac:dyDescent="0.2">
      <c r="A70" s="544"/>
      <c r="B70" s="554" t="s">
        <v>274</v>
      </c>
      <c r="C70" s="359" t="s">
        <v>327</v>
      </c>
      <c r="D70" s="30" t="s">
        <v>40</v>
      </c>
      <c r="E70" s="30">
        <v>4</v>
      </c>
      <c r="F70" s="579"/>
      <c r="G70" s="580"/>
      <c r="H70" s="555">
        <f t="shared" si="11"/>
        <v>0</v>
      </c>
      <c r="I70" s="556">
        <f t="shared" si="12"/>
        <v>0</v>
      </c>
    </row>
    <row r="71" spans="1:10" ht="15" customHeight="1" x14ac:dyDescent="0.2">
      <c r="A71" s="544"/>
      <c r="B71" s="554" t="s">
        <v>795</v>
      </c>
      <c r="C71" s="359" t="s">
        <v>329</v>
      </c>
      <c r="D71" s="30" t="s">
        <v>365</v>
      </c>
      <c r="E71" s="30">
        <v>6</v>
      </c>
      <c r="F71" s="579"/>
      <c r="G71" s="580"/>
      <c r="H71" s="555">
        <f t="shared" si="11"/>
        <v>0</v>
      </c>
      <c r="I71" s="556">
        <f t="shared" si="12"/>
        <v>0</v>
      </c>
    </row>
    <row r="72" spans="1:10" ht="15" customHeight="1" x14ac:dyDescent="0.2">
      <c r="A72" s="544"/>
      <c r="B72" s="554" t="s">
        <v>592</v>
      </c>
      <c r="C72" s="359" t="s">
        <v>697</v>
      </c>
      <c r="D72" s="30" t="s">
        <v>40</v>
      </c>
      <c r="E72" s="30">
        <v>1</v>
      </c>
      <c r="F72" s="579"/>
      <c r="G72" s="580"/>
      <c r="H72" s="555">
        <f t="shared" si="11"/>
        <v>0</v>
      </c>
      <c r="I72" s="556">
        <f t="shared" si="12"/>
        <v>0</v>
      </c>
    </row>
    <row r="73" spans="1:10" ht="6.75" customHeight="1" x14ac:dyDescent="0.2">
      <c r="A73" s="544"/>
      <c r="B73" s="554"/>
      <c r="C73" s="359"/>
      <c r="D73" s="30"/>
      <c r="E73" s="30"/>
      <c r="F73" s="579"/>
      <c r="G73" s="580"/>
      <c r="H73" s="555"/>
      <c r="I73" s="556"/>
      <c r="J73" s="469"/>
    </row>
    <row r="74" spans="1:10" x14ac:dyDescent="0.2">
      <c r="A74" s="549"/>
      <c r="B74" s="550"/>
      <c r="C74" s="551" t="s">
        <v>662</v>
      </c>
      <c r="D74" s="34"/>
      <c r="E74" s="34"/>
      <c r="F74" s="579"/>
      <c r="G74" s="580"/>
      <c r="H74" s="568"/>
      <c r="I74" s="569"/>
    </row>
    <row r="75" spans="1:10" ht="15" customHeight="1" x14ac:dyDescent="0.2">
      <c r="A75" s="549">
        <v>7</v>
      </c>
      <c r="B75" s="554"/>
      <c r="C75" s="566" t="s">
        <v>698</v>
      </c>
      <c r="D75" s="567"/>
      <c r="E75" s="567"/>
      <c r="F75" s="579"/>
      <c r="G75" s="580"/>
      <c r="H75" s="552">
        <f>SUM(H76:H95)</f>
        <v>0</v>
      </c>
      <c r="I75" s="559">
        <f>SUM(I76:I95)</f>
        <v>0</v>
      </c>
    </row>
    <row r="76" spans="1:10" ht="15" customHeight="1" x14ac:dyDescent="0.2">
      <c r="A76" s="544"/>
      <c r="B76" s="554" t="s">
        <v>106</v>
      </c>
      <c r="C76" s="359" t="s">
        <v>699</v>
      </c>
      <c r="D76" s="30" t="s">
        <v>40</v>
      </c>
      <c r="E76" s="30">
        <v>1</v>
      </c>
      <c r="F76" s="579"/>
      <c r="G76" s="580"/>
      <c r="H76" s="555">
        <f t="shared" ref="H76:H142" si="13">+E76*F76</f>
        <v>0</v>
      </c>
      <c r="I76" s="556">
        <f t="shared" ref="I76:I142" si="14">+E76*G76</f>
        <v>0</v>
      </c>
    </row>
    <row r="77" spans="1:10" ht="15" customHeight="1" x14ac:dyDescent="0.2">
      <c r="A77" s="544"/>
      <c r="B77" s="554" t="s">
        <v>107</v>
      </c>
      <c r="C77" s="359" t="s">
        <v>346</v>
      </c>
      <c r="D77" s="30" t="s">
        <v>365</v>
      </c>
      <c r="E77" s="30">
        <v>1</v>
      </c>
      <c r="F77" s="579"/>
      <c r="G77" s="580"/>
      <c r="H77" s="555">
        <f t="shared" si="13"/>
        <v>0</v>
      </c>
      <c r="I77" s="556">
        <f t="shared" si="14"/>
        <v>0</v>
      </c>
    </row>
    <row r="78" spans="1:10" ht="15" customHeight="1" x14ac:dyDescent="0.2">
      <c r="A78" s="544"/>
      <c r="B78" s="554" t="s">
        <v>108</v>
      </c>
      <c r="C78" s="359" t="s">
        <v>347</v>
      </c>
      <c r="D78" s="30" t="s">
        <v>365</v>
      </c>
      <c r="E78" s="30">
        <v>2</v>
      </c>
      <c r="F78" s="579"/>
      <c r="G78" s="580"/>
      <c r="H78" s="555">
        <f t="shared" si="13"/>
        <v>0</v>
      </c>
      <c r="I78" s="556">
        <f t="shared" si="14"/>
        <v>0</v>
      </c>
    </row>
    <row r="79" spans="1:10" ht="15" customHeight="1" x14ac:dyDescent="0.2">
      <c r="A79" s="544"/>
      <c r="B79" s="554" t="s">
        <v>109</v>
      </c>
      <c r="C79" s="359" t="s">
        <v>700</v>
      </c>
      <c r="D79" s="30" t="s">
        <v>40</v>
      </c>
      <c r="E79" s="30">
        <v>2</v>
      </c>
      <c r="F79" s="579"/>
      <c r="G79" s="580"/>
      <c r="H79" s="555">
        <f t="shared" si="13"/>
        <v>0</v>
      </c>
      <c r="I79" s="556">
        <f t="shared" si="14"/>
        <v>0</v>
      </c>
    </row>
    <row r="80" spans="1:10" ht="15" customHeight="1" x14ac:dyDescent="0.2">
      <c r="A80" s="544"/>
      <c r="B80" s="554" t="s">
        <v>110</v>
      </c>
      <c r="C80" s="359" t="s">
        <v>701</v>
      </c>
      <c r="D80" s="30" t="s">
        <v>40</v>
      </c>
      <c r="E80" s="30">
        <v>2</v>
      </c>
      <c r="F80" s="579"/>
      <c r="G80" s="580"/>
      <c r="H80" s="555">
        <f t="shared" si="13"/>
        <v>0</v>
      </c>
      <c r="I80" s="556">
        <f t="shared" si="14"/>
        <v>0</v>
      </c>
    </row>
    <row r="81" spans="1:10" ht="15" customHeight="1" x14ac:dyDescent="0.2">
      <c r="A81" s="544"/>
      <c r="B81" s="554" t="s">
        <v>111</v>
      </c>
      <c r="C81" s="359" t="s">
        <v>702</v>
      </c>
      <c r="D81" s="30" t="s">
        <v>40</v>
      </c>
      <c r="E81" s="30">
        <v>2</v>
      </c>
      <c r="F81" s="579"/>
      <c r="G81" s="580"/>
      <c r="H81" s="555">
        <f t="shared" si="13"/>
        <v>0</v>
      </c>
      <c r="I81" s="556">
        <f t="shared" si="14"/>
        <v>0</v>
      </c>
    </row>
    <row r="82" spans="1:10" ht="15" customHeight="1" x14ac:dyDescent="0.2">
      <c r="A82" s="544"/>
      <c r="B82" s="554" t="s">
        <v>112</v>
      </c>
      <c r="C82" s="359" t="s">
        <v>703</v>
      </c>
      <c r="D82" s="30" t="s">
        <v>40</v>
      </c>
      <c r="E82" s="30">
        <v>2</v>
      </c>
      <c r="F82" s="579"/>
      <c r="G82" s="580"/>
      <c r="H82" s="555">
        <f t="shared" si="13"/>
        <v>0</v>
      </c>
      <c r="I82" s="556">
        <f t="shared" si="14"/>
        <v>0</v>
      </c>
    </row>
    <row r="83" spans="1:10" ht="15" customHeight="1" x14ac:dyDescent="0.2">
      <c r="A83" s="544"/>
      <c r="B83" s="554" t="s">
        <v>113</v>
      </c>
      <c r="C83" s="359" t="s">
        <v>704</v>
      </c>
      <c r="D83" s="30" t="s">
        <v>40</v>
      </c>
      <c r="E83" s="30">
        <v>2</v>
      </c>
      <c r="F83" s="579"/>
      <c r="G83" s="580"/>
      <c r="H83" s="555">
        <f t="shared" si="13"/>
        <v>0</v>
      </c>
      <c r="I83" s="556">
        <f t="shared" si="14"/>
        <v>0</v>
      </c>
    </row>
    <row r="84" spans="1:10" ht="15" customHeight="1" x14ac:dyDescent="0.2">
      <c r="A84" s="544"/>
      <c r="B84" s="554" t="s">
        <v>440</v>
      </c>
      <c r="C84" s="359" t="s">
        <v>705</v>
      </c>
      <c r="D84" s="30" t="s">
        <v>40</v>
      </c>
      <c r="E84" s="30">
        <v>2</v>
      </c>
      <c r="F84" s="579"/>
      <c r="G84" s="580"/>
      <c r="H84" s="555">
        <f t="shared" si="13"/>
        <v>0</v>
      </c>
      <c r="I84" s="556">
        <f t="shared" si="14"/>
        <v>0</v>
      </c>
    </row>
    <row r="85" spans="1:10" ht="15" customHeight="1" x14ac:dyDescent="0.2">
      <c r="A85" s="544"/>
      <c r="B85" s="554" t="s">
        <v>441</v>
      </c>
      <c r="C85" s="359" t="s">
        <v>706</v>
      </c>
      <c r="D85" s="30" t="s">
        <v>365</v>
      </c>
      <c r="E85" s="30">
        <v>2</v>
      </c>
      <c r="F85" s="579"/>
      <c r="G85" s="580"/>
      <c r="H85" s="555">
        <f t="shared" si="13"/>
        <v>0</v>
      </c>
      <c r="I85" s="556">
        <f t="shared" si="14"/>
        <v>0</v>
      </c>
    </row>
    <row r="86" spans="1:10" ht="15" customHeight="1" x14ac:dyDescent="0.2">
      <c r="A86" s="544"/>
      <c r="B86" s="554" t="s">
        <v>796</v>
      </c>
      <c r="C86" s="359" t="s">
        <v>351</v>
      </c>
      <c r="D86" s="30" t="s">
        <v>40</v>
      </c>
      <c r="E86" s="30">
        <v>1</v>
      </c>
      <c r="F86" s="579"/>
      <c r="G86" s="580"/>
      <c r="H86" s="555">
        <f t="shared" si="13"/>
        <v>0</v>
      </c>
      <c r="I86" s="556">
        <f t="shared" si="14"/>
        <v>0</v>
      </c>
    </row>
    <row r="87" spans="1:10" ht="15" customHeight="1" x14ac:dyDescent="0.2">
      <c r="A87" s="544"/>
      <c r="B87" s="554" t="s">
        <v>797</v>
      </c>
      <c r="C87" s="359" t="s">
        <v>707</v>
      </c>
      <c r="D87" s="30" t="s">
        <v>40</v>
      </c>
      <c r="E87" s="30">
        <v>2</v>
      </c>
      <c r="F87" s="579"/>
      <c r="G87" s="580"/>
      <c r="H87" s="555">
        <f t="shared" si="13"/>
        <v>0</v>
      </c>
      <c r="I87" s="556">
        <f t="shared" si="14"/>
        <v>0</v>
      </c>
    </row>
    <row r="88" spans="1:10" ht="15" customHeight="1" x14ac:dyDescent="0.2">
      <c r="A88" s="544"/>
      <c r="B88" s="554" t="s">
        <v>798</v>
      </c>
      <c r="C88" s="359" t="s">
        <v>708</v>
      </c>
      <c r="D88" s="30" t="s">
        <v>40</v>
      </c>
      <c r="E88" s="30">
        <v>1</v>
      </c>
      <c r="F88" s="579"/>
      <c r="G88" s="580"/>
      <c r="H88" s="555">
        <f t="shared" si="13"/>
        <v>0</v>
      </c>
      <c r="I88" s="556">
        <f t="shared" si="14"/>
        <v>0</v>
      </c>
    </row>
    <row r="89" spans="1:10" ht="15" customHeight="1" x14ac:dyDescent="0.2">
      <c r="A89" s="544"/>
      <c r="B89" s="554" t="s">
        <v>799</v>
      </c>
      <c r="C89" s="359" t="s">
        <v>709</v>
      </c>
      <c r="D89" s="30" t="s">
        <v>40</v>
      </c>
      <c r="E89" s="30">
        <v>1</v>
      </c>
      <c r="F89" s="579"/>
      <c r="G89" s="580"/>
      <c r="H89" s="555">
        <f t="shared" si="13"/>
        <v>0</v>
      </c>
      <c r="I89" s="556">
        <f t="shared" si="14"/>
        <v>0</v>
      </c>
    </row>
    <row r="90" spans="1:10" ht="15" customHeight="1" x14ac:dyDescent="0.2">
      <c r="A90" s="544"/>
      <c r="B90" s="554" t="s">
        <v>800</v>
      </c>
      <c r="C90" s="359" t="s">
        <v>710</v>
      </c>
      <c r="D90" s="30" t="s">
        <v>40</v>
      </c>
      <c r="E90" s="30">
        <v>1</v>
      </c>
      <c r="F90" s="579"/>
      <c r="G90" s="580"/>
      <c r="H90" s="555">
        <f t="shared" si="13"/>
        <v>0</v>
      </c>
      <c r="I90" s="556">
        <f t="shared" si="14"/>
        <v>0</v>
      </c>
    </row>
    <row r="91" spans="1:10" ht="15" customHeight="1" x14ac:dyDescent="0.2">
      <c r="A91" s="544"/>
      <c r="B91" s="554" t="s">
        <v>801</v>
      </c>
      <c r="C91" s="359" t="s">
        <v>711</v>
      </c>
      <c r="D91" s="30" t="s">
        <v>40</v>
      </c>
      <c r="E91" s="30">
        <v>1</v>
      </c>
      <c r="F91" s="579"/>
      <c r="G91" s="580"/>
      <c r="H91" s="555">
        <f t="shared" si="13"/>
        <v>0</v>
      </c>
      <c r="I91" s="556">
        <f t="shared" si="14"/>
        <v>0</v>
      </c>
    </row>
    <row r="92" spans="1:10" ht="15" customHeight="1" x14ac:dyDescent="0.2">
      <c r="A92" s="544"/>
      <c r="B92" s="554" t="s">
        <v>802</v>
      </c>
      <c r="C92" s="359" t="s">
        <v>353</v>
      </c>
      <c r="D92" s="30" t="s">
        <v>40</v>
      </c>
      <c r="E92" s="30">
        <v>1</v>
      </c>
      <c r="F92" s="579"/>
      <c r="G92" s="580"/>
      <c r="H92" s="555">
        <f t="shared" si="13"/>
        <v>0</v>
      </c>
      <c r="I92" s="556">
        <f t="shared" si="14"/>
        <v>0</v>
      </c>
    </row>
    <row r="93" spans="1:10" ht="15" customHeight="1" x14ac:dyDescent="0.2">
      <c r="A93" s="544"/>
      <c r="B93" s="554" t="s">
        <v>803</v>
      </c>
      <c r="C93" s="359" t="s">
        <v>712</v>
      </c>
      <c r="D93" s="30" t="s">
        <v>40</v>
      </c>
      <c r="E93" s="30">
        <v>1</v>
      </c>
      <c r="F93" s="579"/>
      <c r="G93" s="580"/>
      <c r="H93" s="555">
        <f t="shared" si="13"/>
        <v>0</v>
      </c>
      <c r="I93" s="556">
        <f t="shared" si="14"/>
        <v>0</v>
      </c>
    </row>
    <row r="94" spans="1:10" ht="15" customHeight="1" x14ac:dyDescent="0.2">
      <c r="A94" s="544"/>
      <c r="B94" s="554" t="s">
        <v>804</v>
      </c>
      <c r="C94" s="359" t="s">
        <v>713</v>
      </c>
      <c r="D94" s="30" t="s">
        <v>40</v>
      </c>
      <c r="E94" s="30">
        <v>1</v>
      </c>
      <c r="F94" s="579"/>
      <c r="G94" s="580"/>
      <c r="H94" s="555">
        <f t="shared" si="13"/>
        <v>0</v>
      </c>
      <c r="I94" s="556">
        <f t="shared" si="14"/>
        <v>0</v>
      </c>
    </row>
    <row r="95" spans="1:10" ht="15" customHeight="1" x14ac:dyDescent="0.2">
      <c r="A95" s="544"/>
      <c r="B95" s="554" t="s">
        <v>805</v>
      </c>
      <c r="C95" s="359" t="s">
        <v>356</v>
      </c>
      <c r="D95" s="30" t="s">
        <v>40</v>
      </c>
      <c r="E95" s="30">
        <v>1</v>
      </c>
      <c r="F95" s="579"/>
      <c r="G95" s="580"/>
      <c r="H95" s="555">
        <f t="shared" si="13"/>
        <v>0</v>
      </c>
      <c r="I95" s="556">
        <f t="shared" si="14"/>
        <v>0</v>
      </c>
    </row>
    <row r="96" spans="1:10" ht="6.75" customHeight="1" x14ac:dyDescent="0.2">
      <c r="A96" s="544"/>
      <c r="B96" s="554"/>
      <c r="C96" s="359"/>
      <c r="D96" s="30"/>
      <c r="E96" s="30"/>
      <c r="F96" s="579"/>
      <c r="G96" s="580"/>
      <c r="H96" s="555"/>
      <c r="I96" s="556"/>
      <c r="J96" s="469"/>
    </row>
    <row r="97" spans="1:10" ht="15" customHeight="1" x14ac:dyDescent="0.2">
      <c r="A97" s="549">
        <v>8</v>
      </c>
      <c r="B97" s="554"/>
      <c r="C97" s="566" t="s">
        <v>714</v>
      </c>
      <c r="D97" s="30"/>
      <c r="E97" s="30"/>
      <c r="F97" s="579"/>
      <c r="G97" s="580"/>
      <c r="H97" s="552">
        <f>SUM(H98:H102)</f>
        <v>0</v>
      </c>
      <c r="I97" s="558">
        <f>SUM(I98:I102)</f>
        <v>0</v>
      </c>
    </row>
    <row r="98" spans="1:10" ht="15" customHeight="1" x14ac:dyDescent="0.2">
      <c r="A98" s="544"/>
      <c r="B98" s="554" t="s">
        <v>114</v>
      </c>
      <c r="C98" s="359" t="s">
        <v>715</v>
      </c>
      <c r="D98" s="30" t="s">
        <v>40</v>
      </c>
      <c r="E98" s="30">
        <v>1</v>
      </c>
      <c r="F98" s="579"/>
      <c r="G98" s="580"/>
      <c r="H98" s="555">
        <f t="shared" ref="H98:H102" si="15">+E98*F98</f>
        <v>0</v>
      </c>
      <c r="I98" s="556">
        <f t="shared" ref="I98:I102" si="16">+E98*G98</f>
        <v>0</v>
      </c>
    </row>
    <row r="99" spans="1:10" ht="15" customHeight="1" x14ac:dyDescent="0.2">
      <c r="A99" s="544"/>
      <c r="B99" s="554" t="s">
        <v>115</v>
      </c>
      <c r="C99" s="359" t="s">
        <v>716</v>
      </c>
      <c r="D99" s="30" t="s">
        <v>40</v>
      </c>
      <c r="E99" s="30">
        <v>2</v>
      </c>
      <c r="F99" s="579"/>
      <c r="G99" s="580"/>
      <c r="H99" s="555">
        <f t="shared" si="15"/>
        <v>0</v>
      </c>
      <c r="I99" s="556">
        <f t="shared" si="16"/>
        <v>0</v>
      </c>
    </row>
    <row r="100" spans="1:10" ht="15" customHeight="1" x14ac:dyDescent="0.2">
      <c r="A100" s="544"/>
      <c r="B100" s="554" t="s">
        <v>806</v>
      </c>
      <c r="C100" s="359" t="s">
        <v>717</v>
      </c>
      <c r="D100" s="30" t="s">
        <v>40</v>
      </c>
      <c r="E100" s="30">
        <v>1</v>
      </c>
      <c r="F100" s="579"/>
      <c r="G100" s="580"/>
      <c r="H100" s="555">
        <f t="shared" si="15"/>
        <v>0</v>
      </c>
      <c r="I100" s="556">
        <f t="shared" si="16"/>
        <v>0</v>
      </c>
    </row>
    <row r="101" spans="1:10" ht="15" customHeight="1" x14ac:dyDescent="0.2">
      <c r="A101" s="544"/>
      <c r="B101" s="554" t="s">
        <v>807</v>
      </c>
      <c r="C101" s="359" t="s">
        <v>718</v>
      </c>
      <c r="D101" s="30" t="s">
        <v>40</v>
      </c>
      <c r="E101" s="30">
        <v>1</v>
      </c>
      <c r="F101" s="579"/>
      <c r="G101" s="580"/>
      <c r="H101" s="555">
        <f t="shared" si="15"/>
        <v>0</v>
      </c>
      <c r="I101" s="556">
        <f t="shared" si="16"/>
        <v>0</v>
      </c>
    </row>
    <row r="102" spans="1:10" ht="15" customHeight="1" x14ac:dyDescent="0.2">
      <c r="A102" s="544"/>
      <c r="B102" s="554" t="s">
        <v>808</v>
      </c>
      <c r="C102" s="359" t="s">
        <v>362</v>
      </c>
      <c r="D102" s="30" t="s">
        <v>40</v>
      </c>
      <c r="E102" s="30">
        <v>1</v>
      </c>
      <c r="F102" s="579"/>
      <c r="G102" s="580"/>
      <c r="H102" s="555">
        <f t="shared" si="15"/>
        <v>0</v>
      </c>
      <c r="I102" s="556">
        <f t="shared" si="16"/>
        <v>0</v>
      </c>
    </row>
    <row r="103" spans="1:10" ht="6.75" customHeight="1" x14ac:dyDescent="0.2">
      <c r="A103" s="544"/>
      <c r="B103" s="554"/>
      <c r="C103" s="359"/>
      <c r="D103" s="30"/>
      <c r="E103" s="30"/>
      <c r="F103" s="579"/>
      <c r="G103" s="580"/>
      <c r="H103" s="555"/>
      <c r="I103" s="556"/>
      <c r="J103" s="469"/>
    </row>
    <row r="104" spans="1:10" ht="15" customHeight="1" x14ac:dyDescent="0.2">
      <c r="A104" s="549">
        <v>9</v>
      </c>
      <c r="B104" s="554"/>
      <c r="C104" s="566" t="s">
        <v>719</v>
      </c>
      <c r="D104" s="30"/>
      <c r="E104" s="30"/>
      <c r="F104" s="579"/>
      <c r="G104" s="580"/>
      <c r="H104" s="552">
        <f>SUM(H105:H108)</f>
        <v>0</v>
      </c>
      <c r="I104" s="558">
        <f>SUM(I105:I108)</f>
        <v>0</v>
      </c>
    </row>
    <row r="105" spans="1:10" ht="15" customHeight="1" x14ac:dyDescent="0.2">
      <c r="A105" s="544"/>
      <c r="B105" s="554" t="s">
        <v>172</v>
      </c>
      <c r="C105" s="359" t="s">
        <v>720</v>
      </c>
      <c r="D105" s="30" t="s">
        <v>40</v>
      </c>
      <c r="E105" s="30">
        <v>1</v>
      </c>
      <c r="F105" s="579"/>
      <c r="G105" s="580"/>
      <c r="H105" s="555">
        <f t="shared" ref="H105:H108" si="17">+E105*F105</f>
        <v>0</v>
      </c>
      <c r="I105" s="556">
        <f t="shared" ref="I105:I108" si="18">+E105*G105</f>
        <v>0</v>
      </c>
    </row>
    <row r="106" spans="1:10" ht="15" customHeight="1" x14ac:dyDescent="0.2">
      <c r="A106" s="544"/>
      <c r="B106" s="554" t="s">
        <v>174</v>
      </c>
      <c r="C106" s="359" t="s">
        <v>721</v>
      </c>
      <c r="D106" s="30" t="s">
        <v>40</v>
      </c>
      <c r="E106" s="30">
        <v>1</v>
      </c>
      <c r="F106" s="579"/>
      <c r="G106" s="580"/>
      <c r="H106" s="555">
        <f t="shared" si="17"/>
        <v>0</v>
      </c>
      <c r="I106" s="556">
        <f t="shared" si="18"/>
        <v>0</v>
      </c>
    </row>
    <row r="107" spans="1:10" ht="15" customHeight="1" x14ac:dyDescent="0.2">
      <c r="A107" s="544"/>
      <c r="B107" s="554" t="s">
        <v>176</v>
      </c>
      <c r="C107" s="359" t="s">
        <v>364</v>
      </c>
      <c r="D107" s="30" t="s">
        <v>365</v>
      </c>
      <c r="E107" s="30">
        <v>1</v>
      </c>
      <c r="F107" s="579"/>
      <c r="G107" s="580"/>
      <c r="H107" s="555">
        <f t="shared" si="17"/>
        <v>0</v>
      </c>
      <c r="I107" s="556">
        <f t="shared" si="18"/>
        <v>0</v>
      </c>
    </row>
    <row r="108" spans="1:10" ht="15" customHeight="1" x14ac:dyDescent="0.2">
      <c r="A108" s="544"/>
      <c r="B108" s="554" t="s">
        <v>178</v>
      </c>
      <c r="C108" s="359" t="s">
        <v>722</v>
      </c>
      <c r="D108" s="30" t="s">
        <v>40</v>
      </c>
      <c r="E108" s="30">
        <v>1</v>
      </c>
      <c r="F108" s="579"/>
      <c r="G108" s="580"/>
      <c r="H108" s="555">
        <f t="shared" si="17"/>
        <v>0</v>
      </c>
      <c r="I108" s="556">
        <f t="shared" si="18"/>
        <v>0</v>
      </c>
    </row>
    <row r="109" spans="1:10" ht="6.75" customHeight="1" x14ac:dyDescent="0.2">
      <c r="A109" s="544"/>
      <c r="B109" s="554"/>
      <c r="C109" s="359"/>
      <c r="D109" s="30"/>
      <c r="E109" s="30"/>
      <c r="F109" s="579"/>
      <c r="G109" s="580"/>
      <c r="H109" s="555"/>
      <c r="I109" s="556"/>
      <c r="J109" s="469"/>
    </row>
    <row r="110" spans="1:10" ht="15" customHeight="1" x14ac:dyDescent="0.2">
      <c r="A110" s="549">
        <v>10</v>
      </c>
      <c r="B110" s="554"/>
      <c r="C110" s="566" t="s">
        <v>389</v>
      </c>
      <c r="D110" s="567"/>
      <c r="E110" s="567"/>
      <c r="F110" s="579"/>
      <c r="G110" s="580"/>
      <c r="H110" s="552">
        <f>SUM(H111:H124)</f>
        <v>0</v>
      </c>
      <c r="I110" s="559">
        <f>SUM(I111:I124)</f>
        <v>0</v>
      </c>
    </row>
    <row r="111" spans="1:10" ht="15" customHeight="1" x14ac:dyDescent="0.2">
      <c r="A111" s="544"/>
      <c r="B111" s="554" t="s">
        <v>317</v>
      </c>
      <c r="C111" s="570" t="s">
        <v>390</v>
      </c>
      <c r="D111" s="30" t="s">
        <v>36</v>
      </c>
      <c r="E111" s="30">
        <v>1</v>
      </c>
      <c r="F111" s="579"/>
      <c r="G111" s="580"/>
      <c r="H111" s="555">
        <f>+E111*F111</f>
        <v>0</v>
      </c>
      <c r="I111" s="556">
        <f>+E111*G111</f>
        <v>0</v>
      </c>
    </row>
    <row r="112" spans="1:10" ht="15" customHeight="1" x14ac:dyDescent="0.2">
      <c r="A112" s="544"/>
      <c r="B112" s="554" t="s">
        <v>319</v>
      </c>
      <c r="C112" s="570" t="s">
        <v>391</v>
      </c>
      <c r="D112" s="30" t="s">
        <v>36</v>
      </c>
      <c r="E112" s="30">
        <v>1</v>
      </c>
      <c r="F112" s="579"/>
      <c r="G112" s="580"/>
      <c r="H112" s="555">
        <f>+E112*F112</f>
        <v>0</v>
      </c>
      <c r="I112" s="556">
        <f>+E112*G112</f>
        <v>0</v>
      </c>
    </row>
    <row r="113" spans="1:10" ht="15" customHeight="1" x14ac:dyDescent="0.2">
      <c r="A113" s="544"/>
      <c r="B113" s="554" t="s">
        <v>516</v>
      </c>
      <c r="C113" s="570" t="s">
        <v>392</v>
      </c>
      <c r="D113" s="30" t="s">
        <v>36</v>
      </c>
      <c r="E113" s="30">
        <v>1</v>
      </c>
      <c r="F113" s="579"/>
      <c r="G113" s="580"/>
      <c r="H113" s="555">
        <f>+E113*F113</f>
        <v>0</v>
      </c>
      <c r="I113" s="556">
        <f>+E113*G113</f>
        <v>0</v>
      </c>
    </row>
    <row r="114" spans="1:10" ht="15" customHeight="1" x14ac:dyDescent="0.2">
      <c r="A114" s="544"/>
      <c r="B114" s="554" t="s">
        <v>517</v>
      </c>
      <c r="C114" s="570" t="s">
        <v>393</v>
      </c>
      <c r="D114" s="30" t="s">
        <v>36</v>
      </c>
      <c r="E114" s="30">
        <v>1</v>
      </c>
      <c r="F114" s="579"/>
      <c r="G114" s="580"/>
      <c r="H114" s="555">
        <f>+E114*F114</f>
        <v>0</v>
      </c>
      <c r="I114" s="556">
        <f>+E114*G114</f>
        <v>0</v>
      </c>
    </row>
    <row r="115" spans="1:10" ht="15" customHeight="1" x14ac:dyDescent="0.2">
      <c r="A115" s="544"/>
      <c r="B115" s="554"/>
      <c r="C115" s="571" t="s">
        <v>394</v>
      </c>
      <c r="D115" s="30" t="s">
        <v>36</v>
      </c>
      <c r="E115" s="30">
        <v>1</v>
      </c>
      <c r="F115" s="579"/>
      <c r="G115" s="580"/>
      <c r="H115" s="552"/>
      <c r="I115" s="559"/>
    </row>
    <row r="116" spans="1:10" ht="15" customHeight="1" x14ac:dyDescent="0.2">
      <c r="A116" s="544"/>
      <c r="B116" s="554" t="s">
        <v>518</v>
      </c>
      <c r="C116" s="570" t="s">
        <v>395</v>
      </c>
      <c r="D116" s="30" t="s">
        <v>396</v>
      </c>
      <c r="E116" s="30">
        <v>1</v>
      </c>
      <c r="F116" s="579"/>
      <c r="G116" s="580"/>
      <c r="H116" s="555">
        <f t="shared" ref="H116:H124" si="19">+E116*F116</f>
        <v>0</v>
      </c>
      <c r="I116" s="556">
        <f t="shared" ref="I116:I124" si="20">+E116*G116</f>
        <v>0</v>
      </c>
    </row>
    <row r="117" spans="1:10" ht="15" customHeight="1" x14ac:dyDescent="0.2">
      <c r="A117" s="544"/>
      <c r="B117" s="554" t="s">
        <v>519</v>
      </c>
      <c r="C117" s="570" t="s">
        <v>397</v>
      </c>
      <c r="D117" s="30" t="s">
        <v>365</v>
      </c>
      <c r="E117" s="30">
        <v>1</v>
      </c>
      <c r="F117" s="579"/>
      <c r="G117" s="580"/>
      <c r="H117" s="555">
        <f t="shared" si="19"/>
        <v>0</v>
      </c>
      <c r="I117" s="556">
        <f t="shared" si="20"/>
        <v>0</v>
      </c>
    </row>
    <row r="118" spans="1:10" ht="15" customHeight="1" x14ac:dyDescent="0.2">
      <c r="A118" s="544"/>
      <c r="B118" s="554" t="s">
        <v>520</v>
      </c>
      <c r="C118" s="570" t="s">
        <v>723</v>
      </c>
      <c r="D118" s="30" t="s">
        <v>365</v>
      </c>
      <c r="E118" s="30">
        <v>1</v>
      </c>
      <c r="F118" s="579"/>
      <c r="G118" s="580"/>
      <c r="H118" s="555">
        <f t="shared" si="19"/>
        <v>0</v>
      </c>
      <c r="I118" s="556">
        <f t="shared" si="20"/>
        <v>0</v>
      </c>
    </row>
    <row r="119" spans="1:10" ht="15" customHeight="1" x14ac:dyDescent="0.2">
      <c r="A119" s="544"/>
      <c r="B119" s="554" t="s">
        <v>809</v>
      </c>
      <c r="C119" s="570" t="s">
        <v>724</v>
      </c>
      <c r="D119" s="30" t="s">
        <v>396</v>
      </c>
      <c r="E119" s="30">
        <v>1</v>
      </c>
      <c r="F119" s="579"/>
      <c r="G119" s="580"/>
      <c r="H119" s="555">
        <f t="shared" si="19"/>
        <v>0</v>
      </c>
      <c r="I119" s="556">
        <f t="shared" si="20"/>
        <v>0</v>
      </c>
    </row>
    <row r="120" spans="1:10" ht="15" customHeight="1" x14ac:dyDescent="0.2">
      <c r="A120" s="544"/>
      <c r="B120" s="554" t="s">
        <v>810</v>
      </c>
      <c r="C120" s="570" t="s">
        <v>725</v>
      </c>
      <c r="D120" s="30" t="s">
        <v>396</v>
      </c>
      <c r="E120" s="30">
        <v>1</v>
      </c>
      <c r="F120" s="579"/>
      <c r="G120" s="580"/>
      <c r="H120" s="555">
        <f t="shared" si="19"/>
        <v>0</v>
      </c>
      <c r="I120" s="556">
        <f t="shared" si="20"/>
        <v>0</v>
      </c>
    </row>
    <row r="121" spans="1:10" ht="15" customHeight="1" x14ac:dyDescent="0.2">
      <c r="A121" s="544"/>
      <c r="B121" s="554" t="s">
        <v>811</v>
      </c>
      <c r="C121" s="359" t="s">
        <v>398</v>
      </c>
      <c r="D121" s="30" t="s">
        <v>36</v>
      </c>
      <c r="E121" s="30">
        <v>1</v>
      </c>
      <c r="F121" s="579"/>
      <c r="G121" s="580"/>
      <c r="H121" s="555">
        <f t="shared" si="19"/>
        <v>0</v>
      </c>
      <c r="I121" s="556">
        <f t="shared" si="20"/>
        <v>0</v>
      </c>
    </row>
    <row r="122" spans="1:10" ht="15" customHeight="1" x14ac:dyDescent="0.2">
      <c r="A122" s="544"/>
      <c r="B122" s="554" t="s">
        <v>812</v>
      </c>
      <c r="C122" s="359" t="s">
        <v>726</v>
      </c>
      <c r="D122" s="30" t="s">
        <v>396</v>
      </c>
      <c r="E122" s="30">
        <v>1</v>
      </c>
      <c r="F122" s="579"/>
      <c r="G122" s="580"/>
      <c r="H122" s="555">
        <f t="shared" si="19"/>
        <v>0</v>
      </c>
      <c r="I122" s="556">
        <f t="shared" si="20"/>
        <v>0</v>
      </c>
    </row>
    <row r="123" spans="1:10" ht="15" customHeight="1" x14ac:dyDescent="0.2">
      <c r="A123" s="544"/>
      <c r="B123" s="554" t="s">
        <v>813</v>
      </c>
      <c r="C123" s="359" t="s">
        <v>727</v>
      </c>
      <c r="D123" s="30" t="s">
        <v>396</v>
      </c>
      <c r="E123" s="30">
        <v>1</v>
      </c>
      <c r="F123" s="579"/>
      <c r="G123" s="580"/>
      <c r="H123" s="555">
        <f t="shared" si="19"/>
        <v>0</v>
      </c>
      <c r="I123" s="556">
        <f t="shared" si="20"/>
        <v>0</v>
      </c>
    </row>
    <row r="124" spans="1:10" ht="15" customHeight="1" x14ac:dyDescent="0.2">
      <c r="A124" s="544"/>
      <c r="B124" s="554" t="s">
        <v>814</v>
      </c>
      <c r="C124" s="359" t="s">
        <v>399</v>
      </c>
      <c r="D124" s="30" t="s">
        <v>365</v>
      </c>
      <c r="E124" s="30">
        <v>1</v>
      </c>
      <c r="F124" s="579"/>
      <c r="G124" s="580"/>
      <c r="H124" s="555">
        <f t="shared" si="19"/>
        <v>0</v>
      </c>
      <c r="I124" s="556">
        <f t="shared" si="20"/>
        <v>0</v>
      </c>
    </row>
    <row r="125" spans="1:10" ht="6.75" customHeight="1" x14ac:dyDescent="0.2">
      <c r="A125" s="544"/>
      <c r="B125" s="554"/>
      <c r="C125" s="359"/>
      <c r="D125" s="30"/>
      <c r="E125" s="30"/>
      <c r="F125" s="579"/>
      <c r="G125" s="580"/>
      <c r="H125" s="555"/>
      <c r="I125" s="556"/>
      <c r="J125" s="469"/>
    </row>
    <row r="126" spans="1:10" ht="25.5" x14ac:dyDescent="0.2">
      <c r="A126" s="549">
        <v>11</v>
      </c>
      <c r="B126" s="554"/>
      <c r="C126" s="566" t="s">
        <v>815</v>
      </c>
      <c r="D126" s="567"/>
      <c r="E126" s="567"/>
      <c r="F126" s="579"/>
      <c r="G126" s="580"/>
      <c r="H126" s="552">
        <f>SUM(H127:H129)</f>
        <v>0</v>
      </c>
      <c r="I126" s="559">
        <f>SUM(I127:I129)</f>
        <v>0</v>
      </c>
    </row>
    <row r="127" spans="1:10" x14ac:dyDescent="0.2">
      <c r="A127" s="544"/>
      <c r="B127" s="554" t="s">
        <v>200</v>
      </c>
      <c r="C127" s="359" t="s">
        <v>728</v>
      </c>
      <c r="D127" s="30" t="s">
        <v>396</v>
      </c>
      <c r="E127" s="30">
        <v>1</v>
      </c>
      <c r="F127" s="579"/>
      <c r="G127" s="580"/>
      <c r="H127" s="555">
        <f>+E127*F127</f>
        <v>0</v>
      </c>
      <c r="I127" s="556">
        <f>+E127*G127</f>
        <v>0</v>
      </c>
    </row>
    <row r="128" spans="1:10" x14ac:dyDescent="0.2">
      <c r="A128" s="544"/>
      <c r="B128" s="554" t="s">
        <v>202</v>
      </c>
      <c r="C128" s="359" t="s">
        <v>729</v>
      </c>
      <c r="D128" s="30" t="s">
        <v>396</v>
      </c>
      <c r="E128" s="30">
        <v>1</v>
      </c>
      <c r="F128" s="579"/>
      <c r="G128" s="580"/>
      <c r="H128" s="555">
        <f>+E128*F128</f>
        <v>0</v>
      </c>
      <c r="I128" s="556">
        <f>+E128*G128</f>
        <v>0</v>
      </c>
    </row>
    <row r="129" spans="1:10" x14ac:dyDescent="0.2">
      <c r="A129" s="544"/>
      <c r="B129" s="554" t="s">
        <v>204</v>
      </c>
      <c r="C129" s="359" t="s">
        <v>730</v>
      </c>
      <c r="D129" s="30" t="s">
        <v>396</v>
      </c>
      <c r="E129" s="30">
        <v>1</v>
      </c>
      <c r="F129" s="579"/>
      <c r="G129" s="580"/>
      <c r="H129" s="555">
        <f>+E129*F129</f>
        <v>0</v>
      </c>
      <c r="I129" s="556">
        <f>+E129*G129</f>
        <v>0</v>
      </c>
    </row>
    <row r="130" spans="1:10" ht="6.75" customHeight="1" x14ac:dyDescent="0.2">
      <c r="A130" s="544"/>
      <c r="B130" s="554"/>
      <c r="C130" s="359"/>
      <c r="D130" s="30"/>
      <c r="E130" s="30"/>
      <c r="F130" s="579"/>
      <c r="G130" s="580"/>
      <c r="H130" s="555"/>
      <c r="I130" s="556"/>
      <c r="J130" s="469"/>
    </row>
    <row r="131" spans="1:10" ht="15" customHeight="1" x14ac:dyDescent="0.2">
      <c r="A131" s="544"/>
      <c r="B131" s="554"/>
      <c r="C131" s="546" t="s">
        <v>731</v>
      </c>
      <c r="D131" s="30"/>
      <c r="E131" s="30"/>
      <c r="F131" s="579"/>
      <c r="G131" s="580"/>
      <c r="H131" s="555"/>
      <c r="I131" s="556"/>
    </row>
    <row r="132" spans="1:10" ht="15" customHeight="1" x14ac:dyDescent="0.2">
      <c r="A132" s="549">
        <v>12</v>
      </c>
      <c r="B132" s="554"/>
      <c r="C132" s="566" t="s">
        <v>372</v>
      </c>
      <c r="D132" s="567"/>
      <c r="E132" s="567"/>
      <c r="F132" s="579"/>
      <c r="G132" s="580"/>
      <c r="H132" s="552">
        <f>SUM(H133:H136)</f>
        <v>0</v>
      </c>
      <c r="I132" s="559">
        <f>SUM(I133:I136)</f>
        <v>0</v>
      </c>
    </row>
    <row r="133" spans="1:10" ht="15" customHeight="1" x14ac:dyDescent="0.2">
      <c r="A133" s="544"/>
      <c r="B133" s="554" t="s">
        <v>522</v>
      </c>
      <c r="C133" s="359" t="s">
        <v>732</v>
      </c>
      <c r="D133" s="30" t="s">
        <v>36</v>
      </c>
      <c r="E133" s="572">
        <v>1</v>
      </c>
      <c r="F133" s="579"/>
      <c r="G133" s="580"/>
      <c r="H133" s="555">
        <f t="shared" si="13"/>
        <v>0</v>
      </c>
      <c r="I133" s="556">
        <f t="shared" si="14"/>
        <v>0</v>
      </c>
    </row>
    <row r="134" spans="1:10" ht="25.5" x14ac:dyDescent="0.2">
      <c r="A134" s="544"/>
      <c r="B134" s="554" t="s">
        <v>523</v>
      </c>
      <c r="C134" s="359" t="s">
        <v>733</v>
      </c>
      <c r="D134" s="30" t="s">
        <v>36</v>
      </c>
      <c r="E134" s="572">
        <v>1</v>
      </c>
      <c r="F134" s="579"/>
      <c r="G134" s="580"/>
      <c r="H134" s="555">
        <f t="shared" si="13"/>
        <v>0</v>
      </c>
      <c r="I134" s="556">
        <f t="shared" si="14"/>
        <v>0</v>
      </c>
    </row>
    <row r="135" spans="1:10" ht="15" customHeight="1" x14ac:dyDescent="0.2">
      <c r="A135" s="573"/>
      <c r="B135" s="554" t="s">
        <v>524</v>
      </c>
      <c r="C135" s="359" t="s">
        <v>734</v>
      </c>
      <c r="D135" s="30" t="s">
        <v>36</v>
      </c>
      <c r="E135" s="572">
        <v>1</v>
      </c>
      <c r="F135" s="579"/>
      <c r="G135" s="580"/>
      <c r="H135" s="555">
        <f t="shared" si="13"/>
        <v>0</v>
      </c>
      <c r="I135" s="556">
        <f t="shared" si="14"/>
        <v>0</v>
      </c>
    </row>
    <row r="136" spans="1:10" ht="18.399999999999999" customHeight="1" x14ac:dyDescent="0.2">
      <c r="A136" s="544"/>
      <c r="B136" s="554" t="s">
        <v>525</v>
      </c>
      <c r="C136" s="359" t="s">
        <v>735</v>
      </c>
      <c r="D136" s="30" t="s">
        <v>36</v>
      </c>
      <c r="E136" s="572">
        <v>1</v>
      </c>
      <c r="F136" s="579"/>
      <c r="G136" s="580"/>
      <c r="H136" s="555">
        <f t="shared" si="13"/>
        <v>0</v>
      </c>
      <c r="I136" s="556">
        <f t="shared" si="14"/>
        <v>0</v>
      </c>
    </row>
    <row r="137" spans="1:10" ht="6.75" customHeight="1" x14ac:dyDescent="0.2">
      <c r="A137" s="544"/>
      <c r="B137" s="554"/>
      <c r="C137" s="359"/>
      <c r="D137" s="30"/>
      <c r="E137" s="30"/>
      <c r="F137" s="579"/>
      <c r="G137" s="580"/>
      <c r="H137" s="555"/>
      <c r="I137" s="556"/>
      <c r="J137" s="469"/>
    </row>
    <row r="138" spans="1:10" ht="15" customHeight="1" x14ac:dyDescent="0.2">
      <c r="A138" s="549">
        <v>13</v>
      </c>
      <c r="B138" s="554"/>
      <c r="C138" s="566" t="s">
        <v>736</v>
      </c>
      <c r="D138" s="567"/>
      <c r="E138" s="567"/>
      <c r="F138" s="579"/>
      <c r="G138" s="580"/>
      <c r="H138" s="552">
        <f>SUM(H139:H142)</f>
        <v>0</v>
      </c>
      <c r="I138" s="559">
        <f>SUM(I139:I142)</f>
        <v>0</v>
      </c>
    </row>
    <row r="139" spans="1:10" ht="15" customHeight="1" x14ac:dyDescent="0.2">
      <c r="A139" s="544"/>
      <c r="B139" s="554" t="s">
        <v>321</v>
      </c>
      <c r="C139" s="359" t="s">
        <v>378</v>
      </c>
      <c r="D139" s="30" t="s">
        <v>36</v>
      </c>
      <c r="E139" s="572">
        <v>1</v>
      </c>
      <c r="F139" s="579"/>
      <c r="G139" s="580"/>
      <c r="H139" s="555">
        <f t="shared" si="13"/>
        <v>0</v>
      </c>
      <c r="I139" s="556">
        <f t="shared" si="14"/>
        <v>0</v>
      </c>
    </row>
    <row r="140" spans="1:10" ht="15" customHeight="1" x14ac:dyDescent="0.2">
      <c r="A140" s="544"/>
      <c r="B140" s="554" t="s">
        <v>323</v>
      </c>
      <c r="C140" s="359" t="s">
        <v>379</v>
      </c>
      <c r="D140" s="30" t="s">
        <v>36</v>
      </c>
      <c r="E140" s="572">
        <v>1</v>
      </c>
      <c r="F140" s="579"/>
      <c r="G140" s="580"/>
      <c r="H140" s="555">
        <f t="shared" si="13"/>
        <v>0</v>
      </c>
      <c r="I140" s="556">
        <f t="shared" si="14"/>
        <v>0</v>
      </c>
    </row>
    <row r="141" spans="1:10" ht="26.65" customHeight="1" x14ac:dyDescent="0.2">
      <c r="A141" s="544"/>
      <c r="B141" s="554" t="s">
        <v>326</v>
      </c>
      <c r="C141" s="359" t="s">
        <v>381</v>
      </c>
      <c r="D141" s="30" t="s">
        <v>36</v>
      </c>
      <c r="E141" s="572">
        <v>1</v>
      </c>
      <c r="F141" s="579"/>
      <c r="G141" s="580"/>
      <c r="H141" s="555">
        <f t="shared" si="13"/>
        <v>0</v>
      </c>
      <c r="I141" s="556">
        <f t="shared" si="14"/>
        <v>0</v>
      </c>
    </row>
    <row r="142" spans="1:10" ht="25.5" x14ac:dyDescent="0.2">
      <c r="A142" s="544"/>
      <c r="B142" s="554" t="s">
        <v>328</v>
      </c>
      <c r="C142" s="359" t="s">
        <v>382</v>
      </c>
      <c r="D142" s="30" t="s">
        <v>36</v>
      </c>
      <c r="E142" s="572">
        <v>1</v>
      </c>
      <c r="F142" s="579"/>
      <c r="G142" s="580"/>
      <c r="H142" s="555">
        <f t="shared" si="13"/>
        <v>0</v>
      </c>
      <c r="I142" s="556">
        <f t="shared" si="14"/>
        <v>0</v>
      </c>
    </row>
    <row r="143" spans="1:10" ht="6.75" customHeight="1" x14ac:dyDescent="0.2">
      <c r="A143" s="544"/>
      <c r="B143" s="554"/>
      <c r="C143" s="359"/>
      <c r="D143" s="30"/>
      <c r="E143" s="30"/>
      <c r="F143" s="579"/>
      <c r="G143" s="580"/>
      <c r="H143" s="555"/>
      <c r="I143" s="556"/>
      <c r="J143" s="469"/>
    </row>
    <row r="144" spans="1:10" ht="36" customHeight="1" x14ac:dyDescent="0.2">
      <c r="A144" s="549">
        <v>14</v>
      </c>
      <c r="B144" s="554"/>
      <c r="C144" s="566" t="s">
        <v>816</v>
      </c>
      <c r="D144" s="30" t="s">
        <v>36</v>
      </c>
      <c r="E144" s="30">
        <v>1</v>
      </c>
      <c r="F144" s="579"/>
      <c r="G144" s="580"/>
      <c r="H144" s="555">
        <f t="shared" ref="H144" si="21">+E144*F144</f>
        <v>0</v>
      </c>
      <c r="I144" s="556">
        <f t="shared" ref="I144" si="22">+E144*G144</f>
        <v>0</v>
      </c>
    </row>
    <row r="145" spans="1:15" ht="6.75" customHeight="1" x14ac:dyDescent="0.2">
      <c r="A145" s="544"/>
      <c r="B145" s="554"/>
      <c r="C145" s="359"/>
      <c r="D145" s="30"/>
      <c r="E145" s="30"/>
      <c r="F145" s="579"/>
      <c r="G145" s="580"/>
      <c r="H145" s="555"/>
      <c r="I145" s="556"/>
      <c r="J145" s="469"/>
    </row>
    <row r="146" spans="1:15" ht="15" customHeight="1" x14ac:dyDescent="0.2">
      <c r="A146" s="549">
        <v>15</v>
      </c>
      <c r="B146" s="554"/>
      <c r="C146" s="566" t="s">
        <v>400</v>
      </c>
      <c r="D146" s="567"/>
      <c r="E146" s="567"/>
      <c r="F146" s="579"/>
      <c r="G146" s="580"/>
      <c r="H146" s="552">
        <f>SUM(H147:H148)</f>
        <v>0</v>
      </c>
      <c r="I146" s="559">
        <f>SUM(I147:I148)</f>
        <v>0</v>
      </c>
      <c r="J146" s="469"/>
    </row>
    <row r="147" spans="1:15" ht="16.899999999999999" customHeight="1" x14ac:dyDescent="0.2">
      <c r="A147" s="544"/>
      <c r="B147" s="554" t="s">
        <v>235</v>
      </c>
      <c r="C147" s="359" t="s">
        <v>402</v>
      </c>
      <c r="D147" s="30" t="s">
        <v>396</v>
      </c>
      <c r="E147" s="30">
        <v>1</v>
      </c>
      <c r="F147" s="579"/>
      <c r="G147" s="580"/>
      <c r="H147" s="555">
        <f t="shared" ref="H147:H148" si="23">+E147*F147</f>
        <v>0</v>
      </c>
      <c r="I147" s="556">
        <f t="shared" ref="I147:I148" si="24">+E147*G147</f>
        <v>0</v>
      </c>
      <c r="J147" s="469"/>
      <c r="K147" s="337"/>
      <c r="L147" s="13"/>
      <c r="M147" s="338"/>
      <c r="N147" s="339"/>
      <c r="O147" s="340"/>
    </row>
    <row r="148" spans="1:15" ht="18" customHeight="1" x14ac:dyDescent="0.2">
      <c r="A148" s="544"/>
      <c r="B148" s="554" t="s">
        <v>236</v>
      </c>
      <c r="C148" s="359" t="s">
        <v>403</v>
      </c>
      <c r="D148" s="30" t="s">
        <v>396</v>
      </c>
      <c r="E148" s="30">
        <v>1</v>
      </c>
      <c r="F148" s="579"/>
      <c r="G148" s="580"/>
      <c r="H148" s="555">
        <f t="shared" si="23"/>
        <v>0</v>
      </c>
      <c r="I148" s="556">
        <f t="shared" si="24"/>
        <v>0</v>
      </c>
      <c r="K148" s="337"/>
      <c r="L148" s="13"/>
      <c r="M148" s="338"/>
      <c r="N148" s="339"/>
      <c r="O148" s="340"/>
    </row>
    <row r="149" spans="1:15" ht="6.75" customHeight="1" x14ac:dyDescent="0.2">
      <c r="A149" s="544"/>
      <c r="B149" s="554"/>
      <c r="C149" s="359"/>
      <c r="D149" s="30"/>
      <c r="E149" s="30"/>
      <c r="F149" s="581"/>
      <c r="G149" s="582"/>
      <c r="H149" s="555"/>
      <c r="I149" s="556"/>
      <c r="J149" s="469"/>
    </row>
    <row r="150" spans="1:15" ht="18" customHeight="1" x14ac:dyDescent="0.2">
      <c r="A150" s="575"/>
      <c r="B150" s="576"/>
      <c r="C150" s="577"/>
      <c r="D150" s="578"/>
      <c r="E150" s="578"/>
      <c r="F150" s="579"/>
      <c r="G150" s="580"/>
      <c r="H150" s="555">
        <f t="shared" ref="H150:H159" si="25">+E150*F150</f>
        <v>0</v>
      </c>
      <c r="I150" s="556">
        <f t="shared" ref="I150:I159" si="26">+E150*G150</f>
        <v>0</v>
      </c>
      <c r="K150" s="337"/>
      <c r="L150" s="13"/>
      <c r="M150" s="338"/>
      <c r="N150" s="339"/>
      <c r="O150" s="340"/>
    </row>
    <row r="151" spans="1:15" ht="18" customHeight="1" x14ac:dyDescent="0.2">
      <c r="A151" s="575"/>
      <c r="B151" s="576"/>
      <c r="C151" s="577"/>
      <c r="D151" s="578"/>
      <c r="E151" s="578"/>
      <c r="F151" s="579"/>
      <c r="G151" s="580"/>
      <c r="H151" s="555">
        <f t="shared" si="25"/>
        <v>0</v>
      </c>
      <c r="I151" s="556">
        <f t="shared" si="26"/>
        <v>0</v>
      </c>
      <c r="K151" s="337"/>
      <c r="L151" s="13"/>
      <c r="M151" s="338"/>
      <c r="N151" s="339"/>
      <c r="O151" s="340"/>
    </row>
    <row r="152" spans="1:15" ht="18" customHeight="1" x14ac:dyDescent="0.2">
      <c r="A152" s="575"/>
      <c r="B152" s="576"/>
      <c r="C152" s="577"/>
      <c r="D152" s="578"/>
      <c r="E152" s="578"/>
      <c r="F152" s="579"/>
      <c r="G152" s="580"/>
      <c r="H152" s="555">
        <f t="shared" si="25"/>
        <v>0</v>
      </c>
      <c r="I152" s="556">
        <f t="shared" si="26"/>
        <v>0</v>
      </c>
      <c r="K152" s="337"/>
      <c r="L152" s="13"/>
      <c r="M152" s="338"/>
      <c r="N152" s="339"/>
      <c r="O152" s="340"/>
    </row>
    <row r="153" spans="1:15" ht="18" customHeight="1" x14ac:dyDescent="0.2">
      <c r="A153" s="575"/>
      <c r="B153" s="576"/>
      <c r="C153" s="577"/>
      <c r="D153" s="578"/>
      <c r="E153" s="578"/>
      <c r="F153" s="579"/>
      <c r="G153" s="580"/>
      <c r="H153" s="555">
        <f t="shared" si="25"/>
        <v>0</v>
      </c>
      <c r="I153" s="556">
        <f t="shared" si="26"/>
        <v>0</v>
      </c>
      <c r="K153" s="337"/>
      <c r="L153" s="13"/>
      <c r="M153" s="338"/>
      <c r="N153" s="339"/>
      <c r="O153" s="340"/>
    </row>
    <row r="154" spans="1:15" ht="18" customHeight="1" x14ac:dyDescent="0.2">
      <c r="A154" s="575"/>
      <c r="B154" s="576"/>
      <c r="C154" s="577"/>
      <c r="D154" s="578"/>
      <c r="E154" s="578"/>
      <c r="F154" s="579"/>
      <c r="G154" s="580"/>
      <c r="H154" s="555">
        <f t="shared" si="25"/>
        <v>0</v>
      </c>
      <c r="I154" s="556">
        <f t="shared" si="26"/>
        <v>0</v>
      </c>
      <c r="K154" s="337"/>
      <c r="L154" s="13"/>
      <c r="M154" s="338"/>
      <c r="N154" s="339"/>
      <c r="O154" s="340"/>
    </row>
    <row r="155" spans="1:15" ht="18" customHeight="1" x14ac:dyDescent="0.2">
      <c r="A155" s="575"/>
      <c r="B155" s="576"/>
      <c r="C155" s="577"/>
      <c r="D155" s="578"/>
      <c r="E155" s="578"/>
      <c r="F155" s="579"/>
      <c r="G155" s="580"/>
      <c r="H155" s="555">
        <f t="shared" si="25"/>
        <v>0</v>
      </c>
      <c r="I155" s="556">
        <f t="shared" si="26"/>
        <v>0</v>
      </c>
      <c r="K155" s="337"/>
      <c r="L155" s="13"/>
      <c r="M155" s="338"/>
      <c r="N155" s="339"/>
      <c r="O155" s="340"/>
    </row>
    <row r="156" spans="1:15" ht="18" customHeight="1" x14ac:dyDescent="0.2">
      <c r="A156" s="575"/>
      <c r="B156" s="576"/>
      <c r="C156" s="577"/>
      <c r="D156" s="578"/>
      <c r="E156" s="578"/>
      <c r="F156" s="579"/>
      <c r="G156" s="580"/>
      <c r="H156" s="555">
        <f t="shared" si="25"/>
        <v>0</v>
      </c>
      <c r="I156" s="556">
        <f t="shared" si="26"/>
        <v>0</v>
      </c>
      <c r="K156" s="337"/>
      <c r="L156" s="13"/>
      <c r="M156" s="338"/>
      <c r="N156" s="339"/>
      <c r="O156" s="340"/>
    </row>
    <row r="157" spans="1:15" ht="18" customHeight="1" x14ac:dyDescent="0.2">
      <c r="A157" s="575"/>
      <c r="B157" s="576"/>
      <c r="C157" s="577"/>
      <c r="D157" s="578"/>
      <c r="E157" s="578"/>
      <c r="F157" s="579"/>
      <c r="G157" s="580"/>
      <c r="H157" s="555">
        <f t="shared" si="25"/>
        <v>0</v>
      </c>
      <c r="I157" s="556">
        <f t="shared" si="26"/>
        <v>0</v>
      </c>
      <c r="K157" s="337"/>
      <c r="L157" s="13"/>
      <c r="M157" s="338"/>
      <c r="N157" s="339"/>
      <c r="O157" s="340"/>
    </row>
    <row r="158" spans="1:15" ht="18" customHeight="1" x14ac:dyDescent="0.2">
      <c r="A158" s="575"/>
      <c r="B158" s="576"/>
      <c r="C158" s="577"/>
      <c r="D158" s="578"/>
      <c r="E158" s="578"/>
      <c r="F158" s="579"/>
      <c r="G158" s="580"/>
      <c r="H158" s="555">
        <f t="shared" si="25"/>
        <v>0</v>
      </c>
      <c r="I158" s="556">
        <f t="shared" si="26"/>
        <v>0</v>
      </c>
      <c r="K158" s="337"/>
      <c r="L158" s="13"/>
      <c r="M158" s="338"/>
      <c r="N158" s="339"/>
      <c r="O158" s="340"/>
    </row>
    <row r="159" spans="1:15" ht="18" customHeight="1" x14ac:dyDescent="0.2">
      <c r="A159" s="575"/>
      <c r="B159" s="576"/>
      <c r="C159" s="577"/>
      <c r="D159" s="578"/>
      <c r="E159" s="578"/>
      <c r="F159" s="579"/>
      <c r="G159" s="580"/>
      <c r="H159" s="555">
        <f t="shared" si="25"/>
        <v>0</v>
      </c>
      <c r="I159" s="556">
        <f t="shared" si="26"/>
        <v>0</v>
      </c>
      <c r="K159" s="337"/>
      <c r="L159" s="13"/>
      <c r="M159" s="338"/>
      <c r="N159" s="339"/>
      <c r="O159" s="340"/>
    </row>
    <row r="160" spans="1:15" ht="6.75" customHeight="1" thickBot="1" x14ac:dyDescent="0.25">
      <c r="A160" s="575"/>
      <c r="B160" s="576"/>
      <c r="C160" s="577"/>
      <c r="D160" s="231"/>
      <c r="E160" s="231"/>
      <c r="F160" s="581"/>
      <c r="G160" s="582"/>
      <c r="H160" s="555"/>
      <c r="I160" s="556"/>
      <c r="J160" s="469"/>
    </row>
    <row r="161" spans="1:9" ht="13.5" thickBot="1" x14ac:dyDescent="0.25">
      <c r="A161" s="744" t="str">
        <f>+INDICE!C21</f>
        <v>C-3.4 Respuestos Ampliación ET Las Heras</v>
      </c>
      <c r="B161" s="745"/>
      <c r="C161" s="745"/>
      <c r="D161" s="745"/>
      <c r="E161" s="745"/>
      <c r="F161" s="744" t="s">
        <v>756</v>
      </c>
      <c r="G161" s="746"/>
      <c r="H161" s="365">
        <f>+H9+H27+H36+H38+H44+H63+H67+H75+H97+H104+H126+H132+H138+H144+H146+H110+SUM(G150:G159)</f>
        <v>0</v>
      </c>
      <c r="I161" s="574">
        <f>+I9+I27+I36+I38+I44+I63+I67+I75+I97+I104+I126+I132+I138+I144+I146+I110+SUM(H150:H159)</f>
        <v>0</v>
      </c>
    </row>
    <row r="162" spans="1:9" x14ac:dyDescent="0.2">
      <c r="A162" s="610" t="s">
        <v>757</v>
      </c>
      <c r="B162" s="610"/>
      <c r="C162" s="610"/>
      <c r="D162" s="610"/>
      <c r="E162" s="610"/>
      <c r="F162" s="610"/>
      <c r="G162" s="610"/>
      <c r="H162" s="610"/>
      <c r="I162" s="610"/>
    </row>
    <row r="163" spans="1:9" x14ac:dyDescent="0.2">
      <c r="A163" s="611" t="s">
        <v>758</v>
      </c>
      <c r="B163" s="611"/>
      <c r="C163" s="611"/>
      <c r="D163" s="611"/>
      <c r="E163" s="611"/>
      <c r="F163" s="611"/>
      <c r="G163" s="611"/>
      <c r="H163" s="611"/>
      <c r="I163" s="611"/>
    </row>
    <row r="164" spans="1:9" x14ac:dyDescent="0.2">
      <c r="A164" s="612"/>
      <c r="B164" s="612"/>
      <c r="C164" s="612"/>
      <c r="D164" s="612"/>
      <c r="E164" s="612"/>
      <c r="F164" s="612"/>
      <c r="G164" s="612"/>
      <c r="H164" s="612"/>
      <c r="I164" s="612"/>
    </row>
    <row r="165" spans="1:9" x14ac:dyDescent="0.2">
      <c r="A165" s="244"/>
      <c r="B165" s="244"/>
      <c r="C165" s="244"/>
      <c r="D165" s="244"/>
      <c r="E165" s="244"/>
      <c r="F165" s="244"/>
      <c r="G165" s="244"/>
      <c r="H165" s="244"/>
      <c r="I165" s="244"/>
    </row>
    <row r="166" spans="1:9" ht="15.75" x14ac:dyDescent="0.25">
      <c r="A166"/>
      <c r="B166"/>
      <c r="C166" s="613" t="s">
        <v>759</v>
      </c>
      <c r="D166" s="613"/>
      <c r="E166"/>
      <c r="F166"/>
      <c r="G166" s="152"/>
      <c r="H166" s="613" t="s">
        <v>759</v>
      </c>
      <c r="I166" s="613"/>
    </row>
    <row r="167" spans="1:9" ht="15.75" x14ac:dyDescent="0.25">
      <c r="A167"/>
      <c r="B167"/>
      <c r="C167" s="606" t="s">
        <v>760</v>
      </c>
      <c r="D167" s="606"/>
      <c r="E167"/>
      <c r="F167"/>
      <c r="G167" s="152"/>
      <c r="H167" s="606" t="s">
        <v>761</v>
      </c>
      <c r="I167" s="606"/>
    </row>
  </sheetData>
  <sheetProtection algorithmName="SHA-512" hashValue="1Hl2fZpGdiveOx1gqFZIHwXe8cirue3T7i7M73IPf1az2f5cFHzdItWikWzVTZHfTRzvrqw69q2334dd3U+9iQ==" saltValue="JSmumocxFIil42xO8r6nEw==" spinCount="100000" sheet="1" objects="1" scenarios="1"/>
  <mergeCells count="17">
    <mergeCell ref="H166:I166"/>
    <mergeCell ref="C167:D167"/>
    <mergeCell ref="H167:I167"/>
    <mergeCell ref="A161:E161"/>
    <mergeCell ref="F161:G161"/>
    <mergeCell ref="A162:I162"/>
    <mergeCell ref="A163:I163"/>
    <mergeCell ref="A164:I164"/>
    <mergeCell ref="C166:D166"/>
    <mergeCell ref="A1:I1"/>
    <mergeCell ref="A3:I3"/>
    <mergeCell ref="A5:A7"/>
    <mergeCell ref="B5:B7"/>
    <mergeCell ref="D5:D7"/>
    <mergeCell ref="E5:E7"/>
    <mergeCell ref="F5:G6"/>
    <mergeCell ref="H5:I6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80" fitToHeight="0" orientation="landscape" r:id="rId1"/>
  <headerFooter>
    <oddHeader>&amp;L&amp;G&amp;R&amp;G</oddHeader>
  </headerFooter>
  <rowBreaks count="1" manualBreakCount="1">
    <brk id="62" max="8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1"/>
  <sheetViews>
    <sheetView zoomScale="130" zoomScaleNormal="130" workbookViewId="0">
      <selection activeCell="A74" sqref="A8:E74"/>
    </sheetView>
  </sheetViews>
  <sheetFormatPr baseColWidth="10" defaultColWidth="11.42578125" defaultRowHeight="15" x14ac:dyDescent="0.25"/>
  <cols>
    <col min="1" max="1" width="17.7109375" bestFit="1" customWidth="1"/>
    <col min="2" max="2" width="22.28515625" style="3" bestFit="1" customWidth="1"/>
    <col min="3" max="3" width="85.7109375" style="3" bestFit="1" customWidth="1"/>
    <col min="4" max="16384" width="11.42578125" style="3"/>
  </cols>
  <sheetData>
    <row r="1" spans="1:3" ht="75" customHeight="1" thickBot="1" x14ac:dyDescent="0.3">
      <c r="A1" s="640" t="str">
        <f>+CARÁTULA!B16</f>
        <v>PROYECTO: 
CONSTRUCCIÓN DE LA ESTACIÓN TRANSFORMADORA MENDOZA NORTE 220/132 kV Y
OBRAS COMPLEMENTARIAS
ALTERNATIVA  2
OBLIGATORIA</v>
      </c>
      <c r="B1" s="641"/>
      <c r="C1" s="642"/>
    </row>
    <row r="2" spans="1:3" ht="15.75" thickBot="1" x14ac:dyDescent="0.3"/>
    <row r="3" spans="1:3" ht="18.75" thickBot="1" x14ac:dyDescent="0.3">
      <c r="A3" s="643" t="s">
        <v>1</v>
      </c>
      <c r="B3" s="644"/>
      <c r="C3" s="645"/>
    </row>
    <row r="4" spans="1:3" ht="15.75" thickBot="1" x14ac:dyDescent="0.3"/>
    <row r="5" spans="1:3" s="5" customFormat="1" ht="45.75" thickBot="1" x14ac:dyDescent="0.25">
      <c r="A5" s="51" t="s">
        <v>2</v>
      </c>
      <c r="B5" s="4" t="s">
        <v>3</v>
      </c>
      <c r="C5" s="4" t="s">
        <v>4</v>
      </c>
    </row>
    <row r="6" spans="1:3" ht="15.75" thickBot="1" x14ac:dyDescent="0.3">
      <c r="A6" s="89" t="s">
        <v>5</v>
      </c>
      <c r="B6" s="90" t="s">
        <v>6</v>
      </c>
      <c r="C6" s="91" t="s">
        <v>7</v>
      </c>
    </row>
    <row r="7" spans="1:3" x14ac:dyDescent="0.25">
      <c r="A7" s="52" t="s">
        <v>8</v>
      </c>
      <c r="B7" s="7" t="s">
        <v>9</v>
      </c>
      <c r="C7" s="88" t="s">
        <v>502</v>
      </c>
    </row>
    <row r="8" spans="1:3" x14ac:dyDescent="0.25">
      <c r="A8" s="52" t="s">
        <v>10</v>
      </c>
      <c r="B8" s="6" t="s">
        <v>11</v>
      </c>
      <c r="C8" s="81" t="s">
        <v>475</v>
      </c>
    </row>
    <row r="9" spans="1:3" x14ac:dyDescent="0.25">
      <c r="A9" s="52" t="s">
        <v>12</v>
      </c>
      <c r="B9" s="6" t="s">
        <v>13</v>
      </c>
      <c r="C9" s="81" t="s">
        <v>476</v>
      </c>
    </row>
    <row r="10" spans="1:3" x14ac:dyDescent="0.25">
      <c r="A10" s="52" t="s">
        <v>14</v>
      </c>
      <c r="B10" s="6" t="s">
        <v>15</v>
      </c>
      <c r="C10" s="81" t="s">
        <v>477</v>
      </c>
    </row>
    <row r="11" spans="1:3" ht="15.75" thickBot="1" x14ac:dyDescent="0.3">
      <c r="A11" s="65" t="s">
        <v>471</v>
      </c>
      <c r="B11" s="66" t="s">
        <v>472</v>
      </c>
      <c r="C11" s="87" t="s">
        <v>478</v>
      </c>
    </row>
    <row r="12" spans="1:3" x14ac:dyDescent="0.25">
      <c r="A12" s="52" t="s">
        <v>473</v>
      </c>
      <c r="B12" s="7" t="s">
        <v>455</v>
      </c>
      <c r="C12" s="88" t="s">
        <v>503</v>
      </c>
    </row>
    <row r="13" spans="1:3" x14ac:dyDescent="0.25">
      <c r="A13" s="52" t="s">
        <v>487</v>
      </c>
      <c r="B13" s="6" t="s">
        <v>494</v>
      </c>
      <c r="C13" s="81" t="s">
        <v>474</v>
      </c>
    </row>
    <row r="14" spans="1:3" x14ac:dyDescent="0.25">
      <c r="A14" s="52" t="s">
        <v>488</v>
      </c>
      <c r="B14" s="6" t="s">
        <v>495</v>
      </c>
      <c r="C14" s="81" t="s">
        <v>479</v>
      </c>
    </row>
    <row r="15" spans="1:3" x14ac:dyDescent="0.25">
      <c r="A15" s="52" t="s">
        <v>16</v>
      </c>
      <c r="B15" s="6" t="s">
        <v>496</v>
      </c>
      <c r="C15" s="81" t="s">
        <v>480</v>
      </c>
    </row>
    <row r="16" spans="1:3" ht="15.75" thickBot="1" x14ac:dyDescent="0.3">
      <c r="A16" s="65" t="s">
        <v>18</v>
      </c>
      <c r="B16" s="66" t="s">
        <v>497</v>
      </c>
      <c r="C16" s="87" t="s">
        <v>481</v>
      </c>
    </row>
    <row r="17" spans="1:3" x14ac:dyDescent="0.25">
      <c r="A17" s="52" t="s">
        <v>489</v>
      </c>
      <c r="B17" s="7" t="s">
        <v>17</v>
      </c>
      <c r="C17" s="88" t="s">
        <v>482</v>
      </c>
    </row>
    <row r="18" spans="1:3" x14ac:dyDescent="0.25">
      <c r="A18" s="52" t="s">
        <v>490</v>
      </c>
      <c r="B18" s="6" t="s">
        <v>498</v>
      </c>
      <c r="C18" s="81" t="s">
        <v>483</v>
      </c>
    </row>
    <row r="19" spans="1:3" x14ac:dyDescent="0.25">
      <c r="A19" s="52" t="s">
        <v>491</v>
      </c>
      <c r="B19" s="6" t="s">
        <v>499</v>
      </c>
      <c r="C19" s="81" t="s">
        <v>484</v>
      </c>
    </row>
    <row r="20" spans="1:3" x14ac:dyDescent="0.25">
      <c r="A20" s="52" t="s">
        <v>492</v>
      </c>
      <c r="B20" s="6" t="s">
        <v>500</v>
      </c>
      <c r="C20" s="81" t="s">
        <v>485</v>
      </c>
    </row>
    <row r="21" spans="1:3" ht="15.75" thickBot="1" x14ac:dyDescent="0.3">
      <c r="A21" s="65" t="s">
        <v>493</v>
      </c>
      <c r="B21" s="66" t="s">
        <v>501</v>
      </c>
      <c r="C21" s="87" t="s">
        <v>486</v>
      </c>
    </row>
  </sheetData>
  <sheetProtection algorithmName="SHA-512" hashValue="skVjgMlSSdHt3ypKnokqcioPJ+qbA51WEafu9MpyGmfjBmimMhjyQ6q2Basbc+A24HPKQf14cb6y/FaAoIRnyQ==" saltValue="l/9DkjMjgBfxqXnKEVxixw==" spinCount="100000" sheet="1" objects="1" scenarios="1"/>
  <mergeCells count="2">
    <mergeCell ref="A1:C1"/>
    <mergeCell ref="A3:C3"/>
  </mergeCells>
  <phoneticPr fontId="27" type="noConversion"/>
  <hyperlinks>
    <hyperlink ref="B6" location="'PLANILLA RESUMEN'!A1" display="PLANILLA RESUMEN" xr:uid="{00000000-0004-0000-0100-000000000000}"/>
    <hyperlink ref="B7" location="'C-1'!A1" display="C-1" xr:uid="{00000000-0004-0000-0100-000003000000}"/>
    <hyperlink ref="B8" location="'C-1.1'!A1" display="C-1.1" xr:uid="{00000000-0004-0000-0100-000004000000}"/>
    <hyperlink ref="B9" location="'C-1.2'!A1" display="C-1.2" xr:uid="{00000000-0004-0000-0100-000005000000}"/>
    <hyperlink ref="B12" location="'C-3'!A1" display="C-3" xr:uid="{00000000-0004-0000-0100-000007000000}"/>
  </hyperlinks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0"/>
  <sheetViews>
    <sheetView zoomScaleNormal="100" workbookViewId="0">
      <selection activeCell="A74" sqref="A8:E74"/>
    </sheetView>
  </sheetViews>
  <sheetFormatPr baseColWidth="10" defaultColWidth="11.42578125" defaultRowHeight="15.75" x14ac:dyDescent="0.25"/>
  <cols>
    <col min="1" max="1" width="7.140625" style="316" customWidth="1"/>
    <col min="2" max="2" width="77.42578125" style="283" bestFit="1" customWidth="1"/>
    <col min="3" max="3" width="8.28515625" style="283" bestFit="1" customWidth="1"/>
    <col min="4" max="4" width="30.42578125" style="283" customWidth="1"/>
    <col min="5" max="5" width="28.7109375" style="283" customWidth="1"/>
    <col min="6" max="6" width="5.7109375" style="283" customWidth="1"/>
    <col min="7" max="7" width="23.28515625" style="283" bestFit="1" customWidth="1"/>
    <col min="8" max="8" width="21.28515625" style="312" bestFit="1" customWidth="1"/>
    <col min="9" max="9" width="23.28515625" style="283" bestFit="1" customWidth="1"/>
    <col min="10" max="10" width="23.28515625" style="283" customWidth="1"/>
    <col min="11" max="11" width="19" style="283" customWidth="1"/>
    <col min="12" max="16384" width="11.42578125" style="283"/>
  </cols>
  <sheetData>
    <row r="1" spans="1:11" s="279" customFormat="1" ht="80.099999999999994" customHeight="1" thickBot="1" x14ac:dyDescent="0.4">
      <c r="A1" s="640" t="str">
        <f>+CARÁTULA!B16</f>
        <v>PROYECTO: 
CONSTRUCCIÓN DE LA ESTACIÓN TRANSFORMADORA MENDOZA NORTE 220/132 kV Y
OBRAS COMPLEMENTARIAS
ALTERNATIVA  2
OBLIGATORIA</v>
      </c>
      <c r="B1" s="649"/>
      <c r="C1" s="649"/>
      <c r="D1" s="649"/>
      <c r="E1" s="650"/>
      <c r="F1" s="278"/>
      <c r="G1" s="278"/>
      <c r="H1" s="278"/>
      <c r="I1" s="278"/>
    </row>
    <row r="2" spans="1:11" ht="8.25" customHeight="1" thickBot="1" x14ac:dyDescent="0.3">
      <c r="A2" s="280"/>
      <c r="B2" s="281"/>
      <c r="C2" s="281"/>
      <c r="D2" s="281"/>
      <c r="E2" s="281"/>
      <c r="F2"/>
      <c r="G2"/>
      <c r="H2" s="282"/>
      <c r="I2"/>
    </row>
    <row r="3" spans="1:11" ht="19.149999999999999" customHeight="1" thickBot="1" x14ac:dyDescent="0.3">
      <c r="A3" s="651" t="str">
        <f>+INDICE!C6</f>
        <v xml:space="preserve">PLANILLA GENERAL PRESUPUESTO </v>
      </c>
      <c r="B3" s="652"/>
      <c r="C3" s="652"/>
      <c r="D3" s="652"/>
      <c r="E3" s="653"/>
      <c r="F3"/>
      <c r="G3"/>
      <c r="H3" s="282"/>
      <c r="I3"/>
      <c r="J3" s="284"/>
      <c r="K3" s="284"/>
    </row>
    <row r="4" spans="1:11" ht="19.149999999999999" customHeight="1" thickBot="1" x14ac:dyDescent="0.3">
      <c r="A4" s="285"/>
      <c r="E4" s="286"/>
      <c r="F4"/>
      <c r="G4"/>
      <c r="H4" s="282"/>
      <c r="I4"/>
      <c r="J4" s="284"/>
      <c r="K4" s="284"/>
    </row>
    <row r="5" spans="1:11" ht="19.149999999999999" customHeight="1" thickBot="1" x14ac:dyDescent="0.3">
      <c r="A5" s="654" t="s">
        <v>19</v>
      </c>
      <c r="B5" s="655"/>
      <c r="C5" s="287"/>
      <c r="D5" s="658" t="s">
        <v>20</v>
      </c>
      <c r="E5" s="659"/>
      <c r="F5"/>
      <c r="G5"/>
      <c r="H5" s="282"/>
      <c r="I5"/>
      <c r="J5" s="284"/>
      <c r="K5" s="284"/>
    </row>
    <row r="6" spans="1:11" ht="19.149999999999999" customHeight="1" thickBot="1" x14ac:dyDescent="0.3">
      <c r="A6" s="656"/>
      <c r="B6" s="657"/>
      <c r="C6" s="288"/>
      <c r="D6" s="289" t="s">
        <v>21</v>
      </c>
      <c r="E6" s="290" t="s">
        <v>22</v>
      </c>
      <c r="F6"/>
      <c r="G6"/>
      <c r="H6" s="282"/>
      <c r="I6"/>
      <c r="J6" s="284"/>
      <c r="K6" s="284"/>
    </row>
    <row r="7" spans="1:11" ht="19.149999999999999" customHeight="1" thickBot="1" x14ac:dyDescent="0.3">
      <c r="A7" s="291"/>
      <c r="B7" s="292"/>
      <c r="C7" s="292"/>
      <c r="D7" s="293"/>
      <c r="E7" s="294"/>
      <c r="F7"/>
      <c r="G7"/>
      <c r="H7" s="282"/>
      <c r="I7"/>
      <c r="J7" s="284"/>
      <c r="K7" s="284"/>
    </row>
    <row r="8" spans="1:11" ht="19.149999999999999" customHeight="1" x14ac:dyDescent="0.25">
      <c r="A8" s="295" t="str">
        <f>+INDICE!B7</f>
        <v>C-1</v>
      </c>
      <c r="B8" s="296" t="str">
        <f>+INDICE!C7</f>
        <v>C-1 Construcción ET Mendoza Norte 220/132kV</v>
      </c>
      <c r="C8" s="297"/>
      <c r="D8" s="298">
        <f>+'C 1'!D15</f>
        <v>0</v>
      </c>
      <c r="E8" s="299">
        <f>+'C 1'!E15</f>
        <v>0</v>
      </c>
      <c r="F8"/>
      <c r="G8"/>
      <c r="H8" s="300"/>
      <c r="I8"/>
      <c r="J8" s="14"/>
      <c r="K8" s="14"/>
    </row>
    <row r="9" spans="1:11" ht="19.149999999999999" customHeight="1" x14ac:dyDescent="0.25">
      <c r="A9" s="301" t="s">
        <v>455</v>
      </c>
      <c r="B9" s="302" t="str">
        <f>+INDICE!C12</f>
        <v>C-2 Construcción LAT 132 kV ET Mendoza Norte - ET Las Heras</v>
      </c>
      <c r="C9" s="303"/>
      <c r="D9" s="304">
        <f>+'C 2'!D14</f>
        <v>0</v>
      </c>
      <c r="E9" s="305">
        <f>+'C 2'!E14</f>
        <v>0</v>
      </c>
      <c r="F9"/>
      <c r="G9"/>
      <c r="H9" s="300"/>
      <c r="I9"/>
      <c r="J9" s="284"/>
      <c r="K9" s="284"/>
    </row>
    <row r="10" spans="1:11" ht="19.149999999999999" customHeight="1" thickBot="1" x14ac:dyDescent="0.3">
      <c r="A10" s="301" t="str">
        <f>+INDICE!B17</f>
        <v>C-3</v>
      </c>
      <c r="B10" s="306" t="str">
        <f>+INDICE!C17</f>
        <v>C-3 Ampliación ET Las Heras</v>
      </c>
      <c r="C10" s="307"/>
      <c r="D10" s="308">
        <f>'C 3'!C15</f>
        <v>0</v>
      </c>
      <c r="E10" s="309">
        <f>'C 3'!D15</f>
        <v>0</v>
      </c>
      <c r="F10"/>
      <c r="G10"/>
      <c r="H10" s="300"/>
      <c r="I10"/>
      <c r="J10" s="284"/>
      <c r="K10" s="284"/>
    </row>
    <row r="11" spans="1:11" ht="21.75" thickBot="1" x14ac:dyDescent="0.3">
      <c r="A11" s="660" t="s">
        <v>817</v>
      </c>
      <c r="B11" s="661"/>
      <c r="C11" s="661"/>
      <c r="D11" s="310">
        <f>SUM(D8:D10)</f>
        <v>0</v>
      </c>
      <c r="E11" s="311">
        <f>SUM(E8:E10)</f>
        <v>0</v>
      </c>
    </row>
    <row r="12" spans="1:11" ht="19.5" thickBot="1" x14ac:dyDescent="0.3">
      <c r="A12" s="646" t="s">
        <v>818</v>
      </c>
      <c r="B12" s="647"/>
      <c r="C12" s="276">
        <v>0.03</v>
      </c>
      <c r="D12" s="313">
        <f>$C$12*(D8+D9+0.8*D10)</f>
        <v>0</v>
      </c>
      <c r="E12" s="314">
        <f>C12*(E8+E9+0.8*E10)</f>
        <v>0</v>
      </c>
    </row>
    <row r="13" spans="1:11" ht="19.5" thickBot="1" x14ac:dyDescent="0.3">
      <c r="A13" s="646" t="s">
        <v>826</v>
      </c>
      <c r="B13" s="647"/>
      <c r="C13" s="315">
        <v>0.03</v>
      </c>
      <c r="D13" s="313">
        <f>$C$13*D10*0.2</f>
        <v>0</v>
      </c>
      <c r="E13" s="314">
        <f>C13*E10*0.2</f>
        <v>0</v>
      </c>
    </row>
    <row r="14" spans="1:11" ht="16.5" thickBot="1" x14ac:dyDescent="0.3"/>
    <row r="15" spans="1:11" ht="27" thickBot="1" x14ac:dyDescent="0.3">
      <c r="A15" s="662" t="s">
        <v>819</v>
      </c>
      <c r="B15" s="663"/>
      <c r="C15" s="664"/>
      <c r="D15" s="317">
        <f>+D11+D12+D13</f>
        <v>0</v>
      </c>
      <c r="E15" s="318">
        <f>+E11+E12+E13</f>
        <v>0</v>
      </c>
    </row>
    <row r="16" spans="1:11" ht="16.5" thickBot="1" x14ac:dyDescent="0.3"/>
    <row r="17" spans="1:15" ht="16.5" thickBot="1" x14ac:dyDescent="0.3">
      <c r="A17" s="665" t="s">
        <v>820</v>
      </c>
      <c r="B17" s="666"/>
      <c r="C17" s="667"/>
      <c r="D17" s="319" t="s">
        <v>23</v>
      </c>
      <c r="E17" s="320" t="s">
        <v>24</v>
      </c>
      <c r="O17" s="321"/>
    </row>
    <row r="18" spans="1:15" ht="16.5" thickBot="1" x14ac:dyDescent="0.3">
      <c r="A18" s="668"/>
      <c r="B18" s="669"/>
      <c r="C18" s="670"/>
      <c r="D18" s="324"/>
      <c r="E18" s="273"/>
    </row>
    <row r="19" spans="1:15" ht="16.5" thickBot="1" x14ac:dyDescent="0.3"/>
    <row r="20" spans="1:15" ht="29.25" thickBot="1" x14ac:dyDescent="0.3">
      <c r="A20" s="671" t="s">
        <v>825</v>
      </c>
      <c r="B20" s="672"/>
      <c r="C20" s="673"/>
      <c r="D20" s="674" t="str">
        <f>IF(E18=0,"",(D11+D13)+(E11+E13)/E18)</f>
        <v/>
      </c>
      <c r="E20" s="675"/>
    </row>
    <row r="21" spans="1:15" ht="19.5" thickBot="1" x14ac:dyDescent="0.3">
      <c r="A21" s="322"/>
      <c r="B21" s="322"/>
      <c r="C21" s="322"/>
      <c r="D21" s="323"/>
      <c r="E21" s="277"/>
    </row>
    <row r="22" spans="1:15" ht="29.25" thickBot="1" x14ac:dyDescent="0.3">
      <c r="A22" s="676" t="s">
        <v>821</v>
      </c>
      <c r="B22" s="677"/>
      <c r="C22" s="678"/>
      <c r="D22" s="674" t="str">
        <f>IF(E18=0,"",D15+E15/E18)</f>
        <v/>
      </c>
      <c r="E22" s="675"/>
    </row>
    <row r="23" spans="1:15" ht="15.75" customHeight="1" x14ac:dyDescent="0.25">
      <c r="A23" s="648" t="s">
        <v>822</v>
      </c>
      <c r="B23" s="648"/>
      <c r="C23" s="648"/>
    </row>
    <row r="24" spans="1:15" ht="27" customHeight="1" x14ac:dyDescent="0.25">
      <c r="A24" s="648"/>
      <c r="B24" s="648"/>
      <c r="C24" s="648"/>
    </row>
    <row r="25" spans="1:15" ht="36.75" customHeight="1" x14ac:dyDescent="0.25">
      <c r="A25" s="648" t="s">
        <v>828</v>
      </c>
      <c r="B25" s="648"/>
      <c r="C25" s="648"/>
      <c r="D25" s="583"/>
      <c r="E25" s="584"/>
    </row>
    <row r="26" spans="1:15" x14ac:dyDescent="0.25">
      <c r="A26" s="648" t="s">
        <v>824</v>
      </c>
      <c r="B26" s="648"/>
      <c r="C26" s="648"/>
      <c r="D26" s="585"/>
      <c r="E26" s="585"/>
    </row>
    <row r="29" spans="1:15" x14ac:dyDescent="0.25">
      <c r="A29" s="613" t="s">
        <v>759</v>
      </c>
      <c r="B29" s="613"/>
      <c r="C29"/>
      <c r="D29" s="613" t="s">
        <v>759</v>
      </c>
      <c r="E29" s="613"/>
    </row>
    <row r="30" spans="1:15" x14ac:dyDescent="0.25">
      <c r="A30" s="606" t="s">
        <v>760</v>
      </c>
      <c r="B30" s="606"/>
      <c r="C30"/>
      <c r="D30" s="606" t="s">
        <v>761</v>
      </c>
      <c r="E30" s="606"/>
    </row>
  </sheetData>
  <sheetProtection algorithmName="SHA-512" hashValue="lOMsxb3cnACLVv11Wja4x6TN1OTxncTId6mQeulZky3j7cNchAGa1GYtq5s3mM3QvzDhvkxbsQbSlK0BYdDz9g==" saltValue="eXstEwrg9sIDtkSXEz1Gjw==" spinCount="100000" sheet="1" objects="1" scenarios="1"/>
  <mergeCells count="20">
    <mergeCell ref="A29:B29"/>
    <mergeCell ref="D29:E29"/>
    <mergeCell ref="A30:B30"/>
    <mergeCell ref="D30:E30"/>
    <mergeCell ref="A26:C26"/>
    <mergeCell ref="A13:B13"/>
    <mergeCell ref="A23:C24"/>
    <mergeCell ref="A25:C25"/>
    <mergeCell ref="A1:E1"/>
    <mergeCell ref="A3:E3"/>
    <mergeCell ref="A5:B6"/>
    <mergeCell ref="D5:E5"/>
    <mergeCell ref="A11:C11"/>
    <mergeCell ref="A12:B12"/>
    <mergeCell ref="A15:C15"/>
    <mergeCell ref="A17:C18"/>
    <mergeCell ref="A20:C20"/>
    <mergeCell ref="D20:E20"/>
    <mergeCell ref="A22:C22"/>
    <mergeCell ref="D22:E22"/>
  </mergeCells>
  <phoneticPr fontId="27" type="noConversion"/>
  <dataValidations count="1">
    <dataValidation type="list" allowBlank="1" showInputMessage="1" showErrorMessage="1" sqref="C12" xr:uid="{60C3F57A-0218-42FE-B6AE-E23D6E192762}">
      <formula1>"0%,3%"</formula1>
    </dataValidation>
  </dataValidations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81" orientation="landscape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1"/>
  <sheetViews>
    <sheetView zoomScale="120" zoomScaleNormal="120" workbookViewId="0">
      <selection activeCell="A74" sqref="A8:E74"/>
    </sheetView>
  </sheetViews>
  <sheetFormatPr baseColWidth="10" defaultColWidth="11.42578125" defaultRowHeight="15.75" x14ac:dyDescent="0.25"/>
  <cols>
    <col min="1" max="1" width="5.7109375" style="14" bestFit="1" customWidth="1"/>
    <col min="2" max="2" width="63.5703125" style="14" customWidth="1"/>
    <col min="3" max="3" width="19.7109375" style="14" customWidth="1"/>
    <col min="4" max="4" width="20.7109375" style="14" customWidth="1"/>
    <col min="5" max="5" width="27.5703125" style="14" customWidth="1"/>
    <col min="6" max="6" width="11.85546875" bestFit="1" customWidth="1"/>
    <col min="7" max="7" width="19.5703125" customWidth="1"/>
    <col min="8" max="13" width="11.5703125"/>
    <col min="14" max="248" width="11.5703125" style="14"/>
    <col min="249" max="249" width="9.7109375" style="14" customWidth="1"/>
    <col min="250" max="250" width="73.7109375" style="14" customWidth="1"/>
    <col min="251" max="252" width="15.7109375" style="14" customWidth="1"/>
    <col min="253" max="504" width="11.5703125" style="14"/>
    <col min="505" max="505" width="9.7109375" style="14" customWidth="1"/>
    <col min="506" max="506" width="73.7109375" style="14" customWidth="1"/>
    <col min="507" max="508" width="15.7109375" style="14" customWidth="1"/>
    <col min="509" max="760" width="11.5703125" style="14"/>
    <col min="761" max="761" width="9.7109375" style="14" customWidth="1"/>
    <col min="762" max="762" width="73.7109375" style="14" customWidth="1"/>
    <col min="763" max="764" width="15.7109375" style="14" customWidth="1"/>
    <col min="765" max="1016" width="11.5703125" style="14"/>
    <col min="1017" max="1017" width="9.7109375" style="14" customWidth="1"/>
    <col min="1018" max="1018" width="73.7109375" style="14" customWidth="1"/>
    <col min="1019" max="1020" width="15.7109375" style="14" customWidth="1"/>
    <col min="1021" max="1272" width="11.5703125" style="14"/>
    <col min="1273" max="1273" width="9.7109375" style="14" customWidth="1"/>
    <col min="1274" max="1274" width="73.7109375" style="14" customWidth="1"/>
    <col min="1275" max="1276" width="15.7109375" style="14" customWidth="1"/>
    <col min="1277" max="1528" width="11.5703125" style="14"/>
    <col min="1529" max="1529" width="9.7109375" style="14" customWidth="1"/>
    <col min="1530" max="1530" width="73.7109375" style="14" customWidth="1"/>
    <col min="1531" max="1532" width="15.7109375" style="14" customWidth="1"/>
    <col min="1533" max="1784" width="11.5703125" style="14"/>
    <col min="1785" max="1785" width="9.7109375" style="14" customWidth="1"/>
    <col min="1786" max="1786" width="73.7109375" style="14" customWidth="1"/>
    <col min="1787" max="1788" width="15.7109375" style="14" customWidth="1"/>
    <col min="1789" max="2040" width="11.5703125" style="14"/>
    <col min="2041" max="2041" width="9.7109375" style="14" customWidth="1"/>
    <col min="2042" max="2042" width="73.7109375" style="14" customWidth="1"/>
    <col min="2043" max="2044" width="15.7109375" style="14" customWidth="1"/>
    <col min="2045" max="2296" width="11.5703125" style="14"/>
    <col min="2297" max="2297" width="9.7109375" style="14" customWidth="1"/>
    <col min="2298" max="2298" width="73.7109375" style="14" customWidth="1"/>
    <col min="2299" max="2300" width="15.7109375" style="14" customWidth="1"/>
    <col min="2301" max="2552" width="11.5703125" style="14"/>
    <col min="2553" max="2553" width="9.7109375" style="14" customWidth="1"/>
    <col min="2554" max="2554" width="73.7109375" style="14" customWidth="1"/>
    <col min="2555" max="2556" width="15.7109375" style="14" customWidth="1"/>
    <col min="2557" max="2808" width="11.5703125" style="14"/>
    <col min="2809" max="2809" width="9.7109375" style="14" customWidth="1"/>
    <col min="2810" max="2810" width="73.7109375" style="14" customWidth="1"/>
    <col min="2811" max="2812" width="15.7109375" style="14" customWidth="1"/>
    <col min="2813" max="3064" width="11.5703125" style="14"/>
    <col min="3065" max="3065" width="9.7109375" style="14" customWidth="1"/>
    <col min="3066" max="3066" width="73.7109375" style="14" customWidth="1"/>
    <col min="3067" max="3068" width="15.7109375" style="14" customWidth="1"/>
    <col min="3069" max="3320" width="11.5703125" style="14"/>
    <col min="3321" max="3321" width="9.7109375" style="14" customWidth="1"/>
    <col min="3322" max="3322" width="73.7109375" style="14" customWidth="1"/>
    <col min="3323" max="3324" width="15.7109375" style="14" customWidth="1"/>
    <col min="3325" max="3576" width="11.5703125" style="14"/>
    <col min="3577" max="3577" width="9.7109375" style="14" customWidth="1"/>
    <col min="3578" max="3578" width="73.7109375" style="14" customWidth="1"/>
    <col min="3579" max="3580" width="15.7109375" style="14" customWidth="1"/>
    <col min="3581" max="3832" width="11.5703125" style="14"/>
    <col min="3833" max="3833" width="9.7109375" style="14" customWidth="1"/>
    <col min="3834" max="3834" width="73.7109375" style="14" customWidth="1"/>
    <col min="3835" max="3836" width="15.7109375" style="14" customWidth="1"/>
    <col min="3837" max="4088" width="11.5703125" style="14"/>
    <col min="4089" max="4089" width="9.7109375" style="14" customWidth="1"/>
    <col min="4090" max="4090" width="73.7109375" style="14" customWidth="1"/>
    <col min="4091" max="4092" width="15.7109375" style="14" customWidth="1"/>
    <col min="4093" max="4344" width="11.5703125" style="14"/>
    <col min="4345" max="4345" width="9.7109375" style="14" customWidth="1"/>
    <col min="4346" max="4346" width="73.7109375" style="14" customWidth="1"/>
    <col min="4347" max="4348" width="15.7109375" style="14" customWidth="1"/>
    <col min="4349" max="4600" width="11.5703125" style="14"/>
    <col min="4601" max="4601" width="9.7109375" style="14" customWidth="1"/>
    <col min="4602" max="4602" width="73.7109375" style="14" customWidth="1"/>
    <col min="4603" max="4604" width="15.7109375" style="14" customWidth="1"/>
    <col min="4605" max="4856" width="11.5703125" style="14"/>
    <col min="4857" max="4857" width="9.7109375" style="14" customWidth="1"/>
    <col min="4858" max="4858" width="73.7109375" style="14" customWidth="1"/>
    <col min="4859" max="4860" width="15.7109375" style="14" customWidth="1"/>
    <col min="4861" max="5112" width="11.5703125" style="14"/>
    <col min="5113" max="5113" width="9.7109375" style="14" customWidth="1"/>
    <col min="5114" max="5114" width="73.7109375" style="14" customWidth="1"/>
    <col min="5115" max="5116" width="15.7109375" style="14" customWidth="1"/>
    <col min="5117" max="5368" width="11.5703125" style="14"/>
    <col min="5369" max="5369" width="9.7109375" style="14" customWidth="1"/>
    <col min="5370" max="5370" width="73.7109375" style="14" customWidth="1"/>
    <col min="5371" max="5372" width="15.7109375" style="14" customWidth="1"/>
    <col min="5373" max="5624" width="11.5703125" style="14"/>
    <col min="5625" max="5625" width="9.7109375" style="14" customWidth="1"/>
    <col min="5626" max="5626" width="73.7109375" style="14" customWidth="1"/>
    <col min="5627" max="5628" width="15.7109375" style="14" customWidth="1"/>
    <col min="5629" max="5880" width="11.5703125" style="14"/>
    <col min="5881" max="5881" width="9.7109375" style="14" customWidth="1"/>
    <col min="5882" max="5882" width="73.7109375" style="14" customWidth="1"/>
    <col min="5883" max="5884" width="15.7109375" style="14" customWidth="1"/>
    <col min="5885" max="6136" width="11.5703125" style="14"/>
    <col min="6137" max="6137" width="9.7109375" style="14" customWidth="1"/>
    <col min="6138" max="6138" width="73.7109375" style="14" customWidth="1"/>
    <col min="6139" max="6140" width="15.7109375" style="14" customWidth="1"/>
    <col min="6141" max="6392" width="11.5703125" style="14"/>
    <col min="6393" max="6393" width="9.7109375" style="14" customWidth="1"/>
    <col min="6394" max="6394" width="73.7109375" style="14" customWidth="1"/>
    <col min="6395" max="6396" width="15.7109375" style="14" customWidth="1"/>
    <col min="6397" max="6648" width="11.5703125" style="14"/>
    <col min="6649" max="6649" width="9.7109375" style="14" customWidth="1"/>
    <col min="6650" max="6650" width="73.7109375" style="14" customWidth="1"/>
    <col min="6651" max="6652" width="15.7109375" style="14" customWidth="1"/>
    <col min="6653" max="6904" width="11.5703125" style="14"/>
    <col min="6905" max="6905" width="9.7109375" style="14" customWidth="1"/>
    <col min="6906" max="6906" width="73.7109375" style="14" customWidth="1"/>
    <col min="6907" max="6908" width="15.7109375" style="14" customWidth="1"/>
    <col min="6909" max="7160" width="11.5703125" style="14"/>
    <col min="7161" max="7161" width="9.7109375" style="14" customWidth="1"/>
    <col min="7162" max="7162" width="73.7109375" style="14" customWidth="1"/>
    <col min="7163" max="7164" width="15.7109375" style="14" customWidth="1"/>
    <col min="7165" max="7416" width="11.5703125" style="14"/>
    <col min="7417" max="7417" width="9.7109375" style="14" customWidth="1"/>
    <col min="7418" max="7418" width="73.7109375" style="14" customWidth="1"/>
    <col min="7419" max="7420" width="15.7109375" style="14" customWidth="1"/>
    <col min="7421" max="7672" width="11.5703125" style="14"/>
    <col min="7673" max="7673" width="9.7109375" style="14" customWidth="1"/>
    <col min="7674" max="7674" width="73.7109375" style="14" customWidth="1"/>
    <col min="7675" max="7676" width="15.7109375" style="14" customWidth="1"/>
    <col min="7677" max="7928" width="11.5703125" style="14"/>
    <col min="7929" max="7929" width="9.7109375" style="14" customWidth="1"/>
    <col min="7930" max="7930" width="73.7109375" style="14" customWidth="1"/>
    <col min="7931" max="7932" width="15.7109375" style="14" customWidth="1"/>
    <col min="7933" max="8184" width="11.5703125" style="14"/>
    <col min="8185" max="8185" width="9.7109375" style="14" customWidth="1"/>
    <col min="8186" max="8186" width="73.7109375" style="14" customWidth="1"/>
    <col min="8187" max="8188" width="15.7109375" style="14" customWidth="1"/>
    <col min="8189" max="8440" width="11.5703125" style="14"/>
    <col min="8441" max="8441" width="9.7109375" style="14" customWidth="1"/>
    <col min="8442" max="8442" width="73.7109375" style="14" customWidth="1"/>
    <col min="8443" max="8444" width="15.7109375" style="14" customWidth="1"/>
    <col min="8445" max="8696" width="11.5703125" style="14"/>
    <col min="8697" max="8697" width="9.7109375" style="14" customWidth="1"/>
    <col min="8698" max="8698" width="73.7109375" style="14" customWidth="1"/>
    <col min="8699" max="8700" width="15.7109375" style="14" customWidth="1"/>
    <col min="8701" max="8952" width="11.5703125" style="14"/>
    <col min="8953" max="8953" width="9.7109375" style="14" customWidth="1"/>
    <col min="8954" max="8954" width="73.7109375" style="14" customWidth="1"/>
    <col min="8955" max="8956" width="15.7109375" style="14" customWidth="1"/>
    <col min="8957" max="9208" width="11.5703125" style="14"/>
    <col min="9209" max="9209" width="9.7109375" style="14" customWidth="1"/>
    <col min="9210" max="9210" width="73.7109375" style="14" customWidth="1"/>
    <col min="9211" max="9212" width="15.7109375" style="14" customWidth="1"/>
    <col min="9213" max="9464" width="11.5703125" style="14"/>
    <col min="9465" max="9465" width="9.7109375" style="14" customWidth="1"/>
    <col min="9466" max="9466" width="73.7109375" style="14" customWidth="1"/>
    <col min="9467" max="9468" width="15.7109375" style="14" customWidth="1"/>
    <col min="9469" max="9720" width="11.5703125" style="14"/>
    <col min="9721" max="9721" width="9.7109375" style="14" customWidth="1"/>
    <col min="9722" max="9722" width="73.7109375" style="14" customWidth="1"/>
    <col min="9723" max="9724" width="15.7109375" style="14" customWidth="1"/>
    <col min="9725" max="9976" width="11.5703125" style="14"/>
    <col min="9977" max="9977" width="9.7109375" style="14" customWidth="1"/>
    <col min="9978" max="9978" width="73.7109375" style="14" customWidth="1"/>
    <col min="9979" max="9980" width="15.7109375" style="14" customWidth="1"/>
    <col min="9981" max="10232" width="11.5703125" style="14"/>
    <col min="10233" max="10233" width="9.7109375" style="14" customWidth="1"/>
    <col min="10234" max="10234" width="73.7109375" style="14" customWidth="1"/>
    <col min="10235" max="10236" width="15.7109375" style="14" customWidth="1"/>
    <col min="10237" max="10488" width="11.5703125" style="14"/>
    <col min="10489" max="10489" width="9.7109375" style="14" customWidth="1"/>
    <col min="10490" max="10490" width="73.7109375" style="14" customWidth="1"/>
    <col min="10491" max="10492" width="15.7109375" style="14" customWidth="1"/>
    <col min="10493" max="10744" width="11.5703125" style="14"/>
    <col min="10745" max="10745" width="9.7109375" style="14" customWidth="1"/>
    <col min="10746" max="10746" width="73.7109375" style="14" customWidth="1"/>
    <col min="10747" max="10748" width="15.7109375" style="14" customWidth="1"/>
    <col min="10749" max="11000" width="11.5703125" style="14"/>
    <col min="11001" max="11001" width="9.7109375" style="14" customWidth="1"/>
    <col min="11002" max="11002" width="73.7109375" style="14" customWidth="1"/>
    <col min="11003" max="11004" width="15.7109375" style="14" customWidth="1"/>
    <col min="11005" max="11256" width="11.5703125" style="14"/>
    <col min="11257" max="11257" width="9.7109375" style="14" customWidth="1"/>
    <col min="11258" max="11258" width="73.7109375" style="14" customWidth="1"/>
    <col min="11259" max="11260" width="15.7109375" style="14" customWidth="1"/>
    <col min="11261" max="11512" width="11.5703125" style="14"/>
    <col min="11513" max="11513" width="9.7109375" style="14" customWidth="1"/>
    <col min="11514" max="11514" width="73.7109375" style="14" customWidth="1"/>
    <col min="11515" max="11516" width="15.7109375" style="14" customWidth="1"/>
    <col min="11517" max="11768" width="11.5703125" style="14"/>
    <col min="11769" max="11769" width="9.7109375" style="14" customWidth="1"/>
    <col min="11770" max="11770" width="73.7109375" style="14" customWidth="1"/>
    <col min="11771" max="11772" width="15.7109375" style="14" customWidth="1"/>
    <col min="11773" max="12024" width="11.5703125" style="14"/>
    <col min="12025" max="12025" width="9.7109375" style="14" customWidth="1"/>
    <col min="12026" max="12026" width="73.7109375" style="14" customWidth="1"/>
    <col min="12027" max="12028" width="15.7109375" style="14" customWidth="1"/>
    <col min="12029" max="12280" width="11.5703125" style="14"/>
    <col min="12281" max="12281" width="9.7109375" style="14" customWidth="1"/>
    <col min="12282" max="12282" width="73.7109375" style="14" customWidth="1"/>
    <col min="12283" max="12284" width="15.7109375" style="14" customWidth="1"/>
    <col min="12285" max="12536" width="11.5703125" style="14"/>
    <col min="12537" max="12537" width="9.7109375" style="14" customWidth="1"/>
    <col min="12538" max="12538" width="73.7109375" style="14" customWidth="1"/>
    <col min="12539" max="12540" width="15.7109375" style="14" customWidth="1"/>
    <col min="12541" max="12792" width="11.5703125" style="14"/>
    <col min="12793" max="12793" width="9.7109375" style="14" customWidth="1"/>
    <col min="12794" max="12794" width="73.7109375" style="14" customWidth="1"/>
    <col min="12795" max="12796" width="15.7109375" style="14" customWidth="1"/>
    <col min="12797" max="13048" width="11.5703125" style="14"/>
    <col min="13049" max="13049" width="9.7109375" style="14" customWidth="1"/>
    <col min="13050" max="13050" width="73.7109375" style="14" customWidth="1"/>
    <col min="13051" max="13052" width="15.7109375" style="14" customWidth="1"/>
    <col min="13053" max="13304" width="11.5703125" style="14"/>
    <col min="13305" max="13305" width="9.7109375" style="14" customWidth="1"/>
    <col min="13306" max="13306" width="73.7109375" style="14" customWidth="1"/>
    <col min="13307" max="13308" width="15.7109375" style="14" customWidth="1"/>
    <col min="13309" max="13560" width="11.5703125" style="14"/>
    <col min="13561" max="13561" width="9.7109375" style="14" customWidth="1"/>
    <col min="13562" max="13562" width="73.7109375" style="14" customWidth="1"/>
    <col min="13563" max="13564" width="15.7109375" style="14" customWidth="1"/>
    <col min="13565" max="13816" width="11.5703125" style="14"/>
    <col min="13817" max="13817" width="9.7109375" style="14" customWidth="1"/>
    <col min="13818" max="13818" width="73.7109375" style="14" customWidth="1"/>
    <col min="13819" max="13820" width="15.7109375" style="14" customWidth="1"/>
    <col min="13821" max="14072" width="11.5703125" style="14"/>
    <col min="14073" max="14073" width="9.7109375" style="14" customWidth="1"/>
    <col min="14074" max="14074" width="73.7109375" style="14" customWidth="1"/>
    <col min="14075" max="14076" width="15.7109375" style="14" customWidth="1"/>
    <col min="14077" max="14328" width="11.5703125" style="14"/>
    <col min="14329" max="14329" width="9.7109375" style="14" customWidth="1"/>
    <col min="14330" max="14330" width="73.7109375" style="14" customWidth="1"/>
    <col min="14331" max="14332" width="15.7109375" style="14" customWidth="1"/>
    <col min="14333" max="14584" width="11.5703125" style="14"/>
    <col min="14585" max="14585" width="9.7109375" style="14" customWidth="1"/>
    <col min="14586" max="14586" width="73.7109375" style="14" customWidth="1"/>
    <col min="14587" max="14588" width="15.7109375" style="14" customWidth="1"/>
    <col min="14589" max="14840" width="11.5703125" style="14"/>
    <col min="14841" max="14841" width="9.7109375" style="14" customWidth="1"/>
    <col min="14842" max="14842" width="73.7109375" style="14" customWidth="1"/>
    <col min="14843" max="14844" width="15.7109375" style="14" customWidth="1"/>
    <col min="14845" max="15096" width="11.5703125" style="14"/>
    <col min="15097" max="15097" width="9.7109375" style="14" customWidth="1"/>
    <col min="15098" max="15098" width="73.7109375" style="14" customWidth="1"/>
    <col min="15099" max="15100" width="15.7109375" style="14" customWidth="1"/>
    <col min="15101" max="15352" width="11.5703125" style="14"/>
    <col min="15353" max="15353" width="9.7109375" style="14" customWidth="1"/>
    <col min="15354" max="15354" width="73.7109375" style="14" customWidth="1"/>
    <col min="15355" max="15356" width="15.7109375" style="14" customWidth="1"/>
    <col min="15357" max="15608" width="11.5703125" style="14"/>
    <col min="15609" max="15609" width="9.7109375" style="14" customWidth="1"/>
    <col min="15610" max="15610" width="73.7109375" style="14" customWidth="1"/>
    <col min="15611" max="15612" width="15.7109375" style="14" customWidth="1"/>
    <col min="15613" max="15864" width="11.5703125" style="14"/>
    <col min="15865" max="15865" width="9.7109375" style="14" customWidth="1"/>
    <col min="15866" max="15866" width="73.7109375" style="14" customWidth="1"/>
    <col min="15867" max="15868" width="15.7109375" style="14" customWidth="1"/>
    <col min="15869" max="16120" width="11.5703125" style="14"/>
    <col min="16121" max="16121" width="9.7109375" style="14" customWidth="1"/>
    <col min="16122" max="16122" width="73.7109375" style="14" customWidth="1"/>
    <col min="16123" max="16124" width="15.7109375" style="14" customWidth="1"/>
    <col min="16125" max="16384" width="11.5703125" style="14"/>
  </cols>
  <sheetData>
    <row r="1" spans="1:13" ht="114" customHeight="1" thickBot="1" x14ac:dyDescent="0.3">
      <c r="A1" s="679" t="str">
        <f>+INDICE!A1</f>
        <v>PROYECTO: 
CONSTRUCCIÓN DE LA ESTACIÓN TRANSFORMADORA MENDOZA NORTE 220/132 kV Y
OBRAS COMPLEMENTARIAS
ALTERNATIVA  2
OBLIGATORIA</v>
      </c>
      <c r="B1" s="680"/>
      <c r="C1" s="680"/>
      <c r="D1" s="680"/>
      <c r="E1" s="681"/>
    </row>
    <row r="3" spans="1:13" ht="16.5" thickBot="1" x14ac:dyDescent="0.3"/>
    <row r="4" spans="1:13" ht="24" thickBot="1" x14ac:dyDescent="0.3">
      <c r="A4" s="682" t="str">
        <f>+INDICE!C7</f>
        <v>C-1 Construcción ET Mendoza Norte 220/132kV</v>
      </c>
      <c r="B4" s="680"/>
      <c r="C4" s="680"/>
      <c r="D4" s="680"/>
      <c r="E4" s="681"/>
    </row>
    <row r="5" spans="1:13" x14ac:dyDescent="0.25">
      <c r="B5" s="15"/>
      <c r="C5" s="15"/>
      <c r="D5" s="15"/>
    </row>
    <row r="6" spans="1:13" ht="18.75" x14ac:dyDescent="0.25">
      <c r="A6" s="16"/>
      <c r="B6" s="683" t="s">
        <v>25</v>
      </c>
      <c r="C6" s="683"/>
      <c r="D6" s="683"/>
      <c r="E6" s="17"/>
    </row>
    <row r="7" spans="1:13" ht="16.5" thickBot="1" x14ac:dyDescent="0.3"/>
    <row r="8" spans="1:13" s="15" customFormat="1" ht="16.5" thickBot="1" x14ac:dyDescent="0.3">
      <c r="A8" s="684" t="s">
        <v>26</v>
      </c>
      <c r="B8" s="685"/>
      <c r="C8" s="685"/>
      <c r="D8" s="688" t="s">
        <v>20</v>
      </c>
      <c r="E8" s="689"/>
      <c r="F8"/>
      <c r="G8"/>
      <c r="H8"/>
      <c r="I8"/>
      <c r="J8"/>
      <c r="K8"/>
      <c r="L8"/>
      <c r="M8"/>
    </row>
    <row r="9" spans="1:13" s="15" customFormat="1" ht="19.5" thickBot="1" x14ac:dyDescent="0.3">
      <c r="A9" s="686"/>
      <c r="B9" s="687"/>
      <c r="C9" s="687"/>
      <c r="D9" s="10" t="s">
        <v>21</v>
      </c>
      <c r="E9" s="10" t="s">
        <v>22</v>
      </c>
      <c r="F9"/>
      <c r="G9"/>
      <c r="H9"/>
      <c r="I9"/>
      <c r="J9"/>
      <c r="K9"/>
      <c r="L9"/>
      <c r="M9"/>
    </row>
    <row r="10" spans="1:13" s="15" customFormat="1" ht="16.5" thickBot="1" x14ac:dyDescent="0.3">
      <c r="A10" s="18"/>
      <c r="B10" s="19"/>
      <c r="C10" s="19"/>
      <c r="D10" s="11"/>
      <c r="E10" s="20"/>
      <c r="F10"/>
      <c r="G10"/>
      <c r="H10"/>
      <c r="I10"/>
      <c r="J10"/>
      <c r="K10"/>
      <c r="L10"/>
      <c r="M10"/>
    </row>
    <row r="11" spans="1:13" ht="15" customHeight="1" x14ac:dyDescent="0.25">
      <c r="A11" s="94" t="str">
        <f>+INDICE!B8</f>
        <v>C-1.1</v>
      </c>
      <c r="B11" s="693" t="s">
        <v>508</v>
      </c>
      <c r="C11" s="693"/>
      <c r="D11" s="95">
        <f>+'C 1.1'!H105</f>
        <v>0</v>
      </c>
      <c r="E11" s="96">
        <f>+'C 1.1'!I105</f>
        <v>0</v>
      </c>
      <c r="G11" s="152"/>
    </row>
    <row r="12" spans="1:13" x14ac:dyDescent="0.25">
      <c r="A12" s="36" t="str">
        <f>+INDICE!B9</f>
        <v>C-1.2</v>
      </c>
      <c r="B12" s="690" t="s">
        <v>509</v>
      </c>
      <c r="C12" s="690"/>
      <c r="D12" s="97">
        <f>+'C 1.2'!H87</f>
        <v>0</v>
      </c>
      <c r="E12" s="98">
        <f>+'C 1.2'!I87</f>
        <v>0</v>
      </c>
      <c r="G12" s="152"/>
    </row>
    <row r="13" spans="1:13" x14ac:dyDescent="0.25">
      <c r="A13" s="36" t="str">
        <f>+INDICE!B10</f>
        <v>C-1.3</v>
      </c>
      <c r="B13" s="690" t="s">
        <v>510</v>
      </c>
      <c r="C13" s="690"/>
      <c r="D13" s="97">
        <f>+'C 1.3'!H120</f>
        <v>0</v>
      </c>
      <c r="E13" s="99">
        <f>+'C 1.3'!I120</f>
        <v>0</v>
      </c>
      <c r="G13" s="152"/>
    </row>
    <row r="14" spans="1:13" ht="16.5" thickBot="1" x14ac:dyDescent="0.3">
      <c r="A14" s="100" t="s">
        <v>456</v>
      </c>
      <c r="B14" s="690" t="s">
        <v>511</v>
      </c>
      <c r="C14" s="690"/>
      <c r="D14" s="101">
        <f>+'C 1.4'!H242</f>
        <v>0</v>
      </c>
      <c r="E14" s="102">
        <f>+'C 1.4'!I242</f>
        <v>0</v>
      </c>
    </row>
    <row r="15" spans="1:13" ht="19.5" thickBot="1" x14ac:dyDescent="0.3">
      <c r="A15" s="691" t="s">
        <v>27</v>
      </c>
      <c r="B15" s="692"/>
      <c r="C15" s="692"/>
      <c r="D15" s="92">
        <f>SUM(D11:D14)</f>
        <v>0</v>
      </c>
      <c r="E15" s="93">
        <f>SUM(E11:E14)</f>
        <v>0</v>
      </c>
    </row>
    <row r="16" spans="1:13" s="257" customFormat="1" ht="18.75" x14ac:dyDescent="0.25">
      <c r="A16" s="254"/>
      <c r="B16" s="254"/>
      <c r="C16" s="254"/>
      <c r="D16" s="255"/>
      <c r="E16" s="256"/>
      <c r="F16" s="3"/>
      <c r="G16" s="3"/>
      <c r="H16" s="3"/>
      <c r="I16" s="3"/>
      <c r="J16" s="3"/>
      <c r="K16" s="3"/>
      <c r="L16" s="3"/>
      <c r="M16" s="3"/>
    </row>
    <row r="17" spans="1:13" s="257" customFormat="1" ht="18.75" x14ac:dyDescent="0.25">
      <c r="A17" s="254"/>
      <c r="B17" s="254"/>
      <c r="C17" s="254"/>
      <c r="D17" s="255"/>
      <c r="E17" s="256"/>
      <c r="F17" s="3"/>
      <c r="G17" s="3"/>
      <c r="H17" s="3"/>
      <c r="I17" s="3"/>
      <c r="J17" s="3"/>
      <c r="K17" s="3"/>
      <c r="L17" s="3"/>
      <c r="M17" s="3"/>
    </row>
    <row r="18" spans="1:13" customFormat="1" ht="15" x14ac:dyDescent="0.25"/>
    <row r="19" spans="1:13" customFormat="1" ht="15" x14ac:dyDescent="0.25">
      <c r="A19" s="244"/>
      <c r="B19" s="244"/>
      <c r="C19" s="244"/>
      <c r="D19" s="244"/>
      <c r="E19" s="244"/>
      <c r="F19" s="244"/>
      <c r="G19" s="244"/>
    </row>
    <row r="20" spans="1:13" customFormat="1" x14ac:dyDescent="0.25">
      <c r="A20" s="613" t="s">
        <v>759</v>
      </c>
      <c r="B20" s="613"/>
      <c r="D20" s="613" t="s">
        <v>759</v>
      </c>
      <c r="E20" s="613"/>
    </row>
    <row r="21" spans="1:13" x14ac:dyDescent="0.25">
      <c r="A21" s="606" t="s">
        <v>760</v>
      </c>
      <c r="B21" s="606"/>
      <c r="C21"/>
      <c r="D21" s="606" t="s">
        <v>761</v>
      </c>
      <c r="E21" s="606"/>
      <c r="J21" s="14"/>
      <c r="K21" s="14"/>
      <c r="L21" s="14"/>
      <c r="M21" s="14"/>
    </row>
  </sheetData>
  <sheetProtection algorithmName="SHA-512" hashValue="dER147PusJHr8XvBoYRYP31JFxcbVIyd+U93DDBGi9BLuJa8FjWAiW+ZIdq43VtUIbiFBcp9Xruc+qTG1Wp6pA==" saltValue="8cd+klawH49X7ufr11On9Q==" spinCount="100000" sheet="1" objects="1" scenarios="1"/>
  <protectedRanges>
    <protectedRange sqref="B19:C20 D18:E18" name="Rango1"/>
  </protectedRanges>
  <mergeCells count="14">
    <mergeCell ref="A20:B20"/>
    <mergeCell ref="D20:E20"/>
    <mergeCell ref="A21:B21"/>
    <mergeCell ref="D21:E21"/>
    <mergeCell ref="A1:E1"/>
    <mergeCell ref="A4:E4"/>
    <mergeCell ref="B6:D6"/>
    <mergeCell ref="A8:C9"/>
    <mergeCell ref="D8:E8"/>
    <mergeCell ref="B13:C13"/>
    <mergeCell ref="A15:C15"/>
    <mergeCell ref="B11:C11"/>
    <mergeCell ref="B14:C14"/>
    <mergeCell ref="B12:C12"/>
  </mergeCells>
  <printOptions horizontalCentered="1"/>
  <pageMargins left="0.39370078740157483" right="0.39370078740157483" top="1.181102362204724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12"/>
  <sheetViews>
    <sheetView view="pageBreakPreview" topLeftCell="A32" zoomScale="120" zoomScaleNormal="100" zoomScaleSheetLayoutView="120" workbookViewId="0">
      <selection activeCell="A74" sqref="A8:E74"/>
    </sheetView>
  </sheetViews>
  <sheetFormatPr baseColWidth="10" defaultColWidth="11.42578125" defaultRowHeight="15.75" x14ac:dyDescent="0.25"/>
  <cols>
    <col min="1" max="1" width="4.28515625" style="15" customWidth="1"/>
    <col min="2" max="2" width="5.7109375" style="15" customWidth="1"/>
    <col min="3" max="3" width="64.5703125" style="67" customWidth="1"/>
    <col min="4" max="4" width="7.42578125" style="22" customWidth="1"/>
    <col min="5" max="5" width="7.140625" style="15" customWidth="1"/>
    <col min="6" max="6" width="15.28515625" style="14" customWidth="1"/>
    <col min="7" max="7" width="20.42578125" style="14" customWidth="1"/>
    <col min="8" max="8" width="17.140625" style="14" customWidth="1"/>
    <col min="9" max="9" width="20" style="14" customWidth="1"/>
    <col min="10" max="10" width="11.85546875" style="14" bestFit="1" customWidth="1"/>
    <col min="11" max="232" width="10.85546875" style="14"/>
    <col min="233" max="234" width="5.7109375" style="14" customWidth="1"/>
    <col min="235" max="235" width="118.140625" style="14" customWidth="1"/>
    <col min="236" max="237" width="6.7109375" style="14" customWidth="1"/>
    <col min="238" max="241" width="15.7109375" style="14" customWidth="1"/>
    <col min="242" max="488" width="10.85546875" style="14"/>
    <col min="489" max="490" width="5.7109375" style="14" customWidth="1"/>
    <col min="491" max="491" width="118.140625" style="14" customWidth="1"/>
    <col min="492" max="493" width="6.7109375" style="14" customWidth="1"/>
    <col min="494" max="497" width="15.7109375" style="14" customWidth="1"/>
    <col min="498" max="744" width="10.85546875" style="14"/>
    <col min="745" max="746" width="5.7109375" style="14" customWidth="1"/>
    <col min="747" max="747" width="118.140625" style="14" customWidth="1"/>
    <col min="748" max="749" width="6.7109375" style="14" customWidth="1"/>
    <col min="750" max="753" width="15.7109375" style="14" customWidth="1"/>
    <col min="754" max="1000" width="10.85546875" style="14"/>
    <col min="1001" max="1002" width="5.7109375" style="14" customWidth="1"/>
    <col min="1003" max="1003" width="118.140625" style="14" customWidth="1"/>
    <col min="1004" max="1005" width="6.7109375" style="14" customWidth="1"/>
    <col min="1006" max="1009" width="15.7109375" style="14" customWidth="1"/>
    <col min="1010" max="1256" width="10.85546875" style="14"/>
    <col min="1257" max="1258" width="5.7109375" style="14" customWidth="1"/>
    <col min="1259" max="1259" width="118.140625" style="14" customWidth="1"/>
    <col min="1260" max="1261" width="6.7109375" style="14" customWidth="1"/>
    <col min="1262" max="1265" width="15.7109375" style="14" customWidth="1"/>
    <col min="1266" max="1512" width="10.85546875" style="14"/>
    <col min="1513" max="1514" width="5.7109375" style="14" customWidth="1"/>
    <col min="1515" max="1515" width="118.140625" style="14" customWidth="1"/>
    <col min="1516" max="1517" width="6.7109375" style="14" customWidth="1"/>
    <col min="1518" max="1521" width="15.7109375" style="14" customWidth="1"/>
    <col min="1522" max="1768" width="10.85546875" style="14"/>
    <col min="1769" max="1770" width="5.7109375" style="14" customWidth="1"/>
    <col min="1771" max="1771" width="118.140625" style="14" customWidth="1"/>
    <col min="1772" max="1773" width="6.7109375" style="14" customWidth="1"/>
    <col min="1774" max="1777" width="15.7109375" style="14" customWidth="1"/>
    <col min="1778" max="2024" width="10.85546875" style="14"/>
    <col min="2025" max="2026" width="5.7109375" style="14" customWidth="1"/>
    <col min="2027" max="2027" width="118.140625" style="14" customWidth="1"/>
    <col min="2028" max="2029" width="6.7109375" style="14" customWidth="1"/>
    <col min="2030" max="2033" width="15.7109375" style="14" customWidth="1"/>
    <col min="2034" max="2280" width="10.85546875" style="14"/>
    <col min="2281" max="2282" width="5.7109375" style="14" customWidth="1"/>
    <col min="2283" max="2283" width="118.140625" style="14" customWidth="1"/>
    <col min="2284" max="2285" width="6.7109375" style="14" customWidth="1"/>
    <col min="2286" max="2289" width="15.7109375" style="14" customWidth="1"/>
    <col min="2290" max="2536" width="10.85546875" style="14"/>
    <col min="2537" max="2538" width="5.7109375" style="14" customWidth="1"/>
    <col min="2539" max="2539" width="118.140625" style="14" customWidth="1"/>
    <col min="2540" max="2541" width="6.7109375" style="14" customWidth="1"/>
    <col min="2542" max="2545" width="15.7109375" style="14" customWidth="1"/>
    <col min="2546" max="2792" width="10.85546875" style="14"/>
    <col min="2793" max="2794" width="5.7109375" style="14" customWidth="1"/>
    <col min="2795" max="2795" width="118.140625" style="14" customWidth="1"/>
    <col min="2796" max="2797" width="6.7109375" style="14" customWidth="1"/>
    <col min="2798" max="2801" width="15.7109375" style="14" customWidth="1"/>
    <col min="2802" max="3048" width="10.85546875" style="14"/>
    <col min="3049" max="3050" width="5.7109375" style="14" customWidth="1"/>
    <col min="3051" max="3051" width="118.140625" style="14" customWidth="1"/>
    <col min="3052" max="3053" width="6.7109375" style="14" customWidth="1"/>
    <col min="3054" max="3057" width="15.7109375" style="14" customWidth="1"/>
    <col min="3058" max="3304" width="10.85546875" style="14"/>
    <col min="3305" max="3306" width="5.7109375" style="14" customWidth="1"/>
    <col min="3307" max="3307" width="118.140625" style="14" customWidth="1"/>
    <col min="3308" max="3309" width="6.7109375" style="14" customWidth="1"/>
    <col min="3310" max="3313" width="15.7109375" style="14" customWidth="1"/>
    <col min="3314" max="3560" width="10.85546875" style="14"/>
    <col min="3561" max="3562" width="5.7109375" style="14" customWidth="1"/>
    <col min="3563" max="3563" width="118.140625" style="14" customWidth="1"/>
    <col min="3564" max="3565" width="6.7109375" style="14" customWidth="1"/>
    <col min="3566" max="3569" width="15.7109375" style="14" customWidth="1"/>
    <col min="3570" max="3816" width="10.85546875" style="14"/>
    <col min="3817" max="3818" width="5.7109375" style="14" customWidth="1"/>
    <col min="3819" max="3819" width="118.140625" style="14" customWidth="1"/>
    <col min="3820" max="3821" width="6.7109375" style="14" customWidth="1"/>
    <col min="3822" max="3825" width="15.7109375" style="14" customWidth="1"/>
    <col min="3826" max="4072" width="10.85546875" style="14"/>
    <col min="4073" max="4074" width="5.7109375" style="14" customWidth="1"/>
    <col min="4075" max="4075" width="118.140625" style="14" customWidth="1"/>
    <col min="4076" max="4077" width="6.7109375" style="14" customWidth="1"/>
    <col min="4078" max="4081" width="15.7109375" style="14" customWidth="1"/>
    <col min="4082" max="4328" width="10.85546875" style="14"/>
    <col min="4329" max="4330" width="5.7109375" style="14" customWidth="1"/>
    <col min="4331" max="4331" width="118.140625" style="14" customWidth="1"/>
    <col min="4332" max="4333" width="6.7109375" style="14" customWidth="1"/>
    <col min="4334" max="4337" width="15.7109375" style="14" customWidth="1"/>
    <col min="4338" max="4584" width="10.85546875" style="14"/>
    <col min="4585" max="4586" width="5.7109375" style="14" customWidth="1"/>
    <col min="4587" max="4587" width="118.140625" style="14" customWidth="1"/>
    <col min="4588" max="4589" width="6.7109375" style="14" customWidth="1"/>
    <col min="4590" max="4593" width="15.7109375" style="14" customWidth="1"/>
    <col min="4594" max="4840" width="10.85546875" style="14"/>
    <col min="4841" max="4842" width="5.7109375" style="14" customWidth="1"/>
    <col min="4843" max="4843" width="118.140625" style="14" customWidth="1"/>
    <col min="4844" max="4845" width="6.7109375" style="14" customWidth="1"/>
    <col min="4846" max="4849" width="15.7109375" style="14" customWidth="1"/>
    <col min="4850" max="5096" width="10.85546875" style="14"/>
    <col min="5097" max="5098" width="5.7109375" style="14" customWidth="1"/>
    <col min="5099" max="5099" width="118.140625" style="14" customWidth="1"/>
    <col min="5100" max="5101" width="6.7109375" style="14" customWidth="1"/>
    <col min="5102" max="5105" width="15.7109375" style="14" customWidth="1"/>
    <col min="5106" max="5352" width="10.85546875" style="14"/>
    <col min="5353" max="5354" width="5.7109375" style="14" customWidth="1"/>
    <col min="5355" max="5355" width="118.140625" style="14" customWidth="1"/>
    <col min="5356" max="5357" width="6.7109375" style="14" customWidth="1"/>
    <col min="5358" max="5361" width="15.7109375" style="14" customWidth="1"/>
    <col min="5362" max="5608" width="10.85546875" style="14"/>
    <col min="5609" max="5610" width="5.7109375" style="14" customWidth="1"/>
    <col min="5611" max="5611" width="118.140625" style="14" customWidth="1"/>
    <col min="5612" max="5613" width="6.7109375" style="14" customWidth="1"/>
    <col min="5614" max="5617" width="15.7109375" style="14" customWidth="1"/>
    <col min="5618" max="5864" width="10.85546875" style="14"/>
    <col min="5865" max="5866" width="5.7109375" style="14" customWidth="1"/>
    <col min="5867" max="5867" width="118.140625" style="14" customWidth="1"/>
    <col min="5868" max="5869" width="6.7109375" style="14" customWidth="1"/>
    <col min="5870" max="5873" width="15.7109375" style="14" customWidth="1"/>
    <col min="5874" max="6120" width="10.85546875" style="14"/>
    <col min="6121" max="6122" width="5.7109375" style="14" customWidth="1"/>
    <col min="6123" max="6123" width="118.140625" style="14" customWidth="1"/>
    <col min="6124" max="6125" width="6.7109375" style="14" customWidth="1"/>
    <col min="6126" max="6129" width="15.7109375" style="14" customWidth="1"/>
    <col min="6130" max="6376" width="10.85546875" style="14"/>
    <col min="6377" max="6378" width="5.7109375" style="14" customWidth="1"/>
    <col min="6379" max="6379" width="118.140625" style="14" customWidth="1"/>
    <col min="6380" max="6381" width="6.7109375" style="14" customWidth="1"/>
    <col min="6382" max="6385" width="15.7109375" style="14" customWidth="1"/>
    <col min="6386" max="6632" width="10.85546875" style="14"/>
    <col min="6633" max="6634" width="5.7109375" style="14" customWidth="1"/>
    <col min="6635" max="6635" width="118.140625" style="14" customWidth="1"/>
    <col min="6636" max="6637" width="6.7109375" style="14" customWidth="1"/>
    <col min="6638" max="6641" width="15.7109375" style="14" customWidth="1"/>
    <col min="6642" max="6888" width="10.85546875" style="14"/>
    <col min="6889" max="6890" width="5.7109375" style="14" customWidth="1"/>
    <col min="6891" max="6891" width="118.140625" style="14" customWidth="1"/>
    <col min="6892" max="6893" width="6.7109375" style="14" customWidth="1"/>
    <col min="6894" max="6897" width="15.7109375" style="14" customWidth="1"/>
    <col min="6898" max="7144" width="10.85546875" style="14"/>
    <col min="7145" max="7146" width="5.7109375" style="14" customWidth="1"/>
    <col min="7147" max="7147" width="118.140625" style="14" customWidth="1"/>
    <col min="7148" max="7149" width="6.7109375" style="14" customWidth="1"/>
    <col min="7150" max="7153" width="15.7109375" style="14" customWidth="1"/>
    <col min="7154" max="7400" width="10.85546875" style="14"/>
    <col min="7401" max="7402" width="5.7109375" style="14" customWidth="1"/>
    <col min="7403" max="7403" width="118.140625" style="14" customWidth="1"/>
    <col min="7404" max="7405" width="6.7109375" style="14" customWidth="1"/>
    <col min="7406" max="7409" width="15.7109375" style="14" customWidth="1"/>
    <col min="7410" max="7656" width="10.85546875" style="14"/>
    <col min="7657" max="7658" width="5.7109375" style="14" customWidth="1"/>
    <col min="7659" max="7659" width="118.140625" style="14" customWidth="1"/>
    <col min="7660" max="7661" width="6.7109375" style="14" customWidth="1"/>
    <col min="7662" max="7665" width="15.7109375" style="14" customWidth="1"/>
    <col min="7666" max="7912" width="10.85546875" style="14"/>
    <col min="7913" max="7914" width="5.7109375" style="14" customWidth="1"/>
    <col min="7915" max="7915" width="118.140625" style="14" customWidth="1"/>
    <col min="7916" max="7917" width="6.7109375" style="14" customWidth="1"/>
    <col min="7918" max="7921" width="15.7109375" style="14" customWidth="1"/>
    <col min="7922" max="8168" width="10.85546875" style="14"/>
    <col min="8169" max="8170" width="5.7109375" style="14" customWidth="1"/>
    <col min="8171" max="8171" width="118.140625" style="14" customWidth="1"/>
    <col min="8172" max="8173" width="6.7109375" style="14" customWidth="1"/>
    <col min="8174" max="8177" width="15.7109375" style="14" customWidth="1"/>
    <col min="8178" max="8424" width="10.85546875" style="14"/>
    <col min="8425" max="8426" width="5.7109375" style="14" customWidth="1"/>
    <col min="8427" max="8427" width="118.140625" style="14" customWidth="1"/>
    <col min="8428" max="8429" width="6.7109375" style="14" customWidth="1"/>
    <col min="8430" max="8433" width="15.7109375" style="14" customWidth="1"/>
    <col min="8434" max="8680" width="10.85546875" style="14"/>
    <col min="8681" max="8682" width="5.7109375" style="14" customWidth="1"/>
    <col min="8683" max="8683" width="118.140625" style="14" customWidth="1"/>
    <col min="8684" max="8685" width="6.7109375" style="14" customWidth="1"/>
    <col min="8686" max="8689" width="15.7109375" style="14" customWidth="1"/>
    <col min="8690" max="8936" width="10.85546875" style="14"/>
    <col min="8937" max="8938" width="5.7109375" style="14" customWidth="1"/>
    <col min="8939" max="8939" width="118.140625" style="14" customWidth="1"/>
    <col min="8940" max="8941" width="6.7109375" style="14" customWidth="1"/>
    <col min="8942" max="8945" width="15.7109375" style="14" customWidth="1"/>
    <col min="8946" max="9192" width="10.85546875" style="14"/>
    <col min="9193" max="9194" width="5.7109375" style="14" customWidth="1"/>
    <col min="9195" max="9195" width="118.140625" style="14" customWidth="1"/>
    <col min="9196" max="9197" width="6.7109375" style="14" customWidth="1"/>
    <col min="9198" max="9201" width="15.7109375" style="14" customWidth="1"/>
    <col min="9202" max="9448" width="10.85546875" style="14"/>
    <col min="9449" max="9450" width="5.7109375" style="14" customWidth="1"/>
    <col min="9451" max="9451" width="118.140625" style="14" customWidth="1"/>
    <col min="9452" max="9453" width="6.7109375" style="14" customWidth="1"/>
    <col min="9454" max="9457" width="15.7109375" style="14" customWidth="1"/>
    <col min="9458" max="9704" width="10.85546875" style="14"/>
    <col min="9705" max="9706" width="5.7109375" style="14" customWidth="1"/>
    <col min="9707" max="9707" width="118.140625" style="14" customWidth="1"/>
    <col min="9708" max="9709" width="6.7109375" style="14" customWidth="1"/>
    <col min="9710" max="9713" width="15.7109375" style="14" customWidth="1"/>
    <col min="9714" max="9960" width="10.85546875" style="14"/>
    <col min="9961" max="9962" width="5.7109375" style="14" customWidth="1"/>
    <col min="9963" max="9963" width="118.140625" style="14" customWidth="1"/>
    <col min="9964" max="9965" width="6.7109375" style="14" customWidth="1"/>
    <col min="9966" max="9969" width="15.7109375" style="14" customWidth="1"/>
    <col min="9970" max="10216" width="10.85546875" style="14"/>
    <col min="10217" max="10218" width="5.7109375" style="14" customWidth="1"/>
    <col min="10219" max="10219" width="118.140625" style="14" customWidth="1"/>
    <col min="10220" max="10221" width="6.7109375" style="14" customWidth="1"/>
    <col min="10222" max="10225" width="15.7109375" style="14" customWidth="1"/>
    <col min="10226" max="10472" width="10.85546875" style="14"/>
    <col min="10473" max="10474" width="5.7109375" style="14" customWidth="1"/>
    <col min="10475" max="10475" width="118.140625" style="14" customWidth="1"/>
    <col min="10476" max="10477" width="6.7109375" style="14" customWidth="1"/>
    <col min="10478" max="10481" width="15.7109375" style="14" customWidth="1"/>
    <col min="10482" max="10728" width="10.85546875" style="14"/>
    <col min="10729" max="10730" width="5.7109375" style="14" customWidth="1"/>
    <col min="10731" max="10731" width="118.140625" style="14" customWidth="1"/>
    <col min="10732" max="10733" width="6.7109375" style="14" customWidth="1"/>
    <col min="10734" max="10737" width="15.7109375" style="14" customWidth="1"/>
    <col min="10738" max="10984" width="10.85546875" style="14"/>
    <col min="10985" max="10986" width="5.7109375" style="14" customWidth="1"/>
    <col min="10987" max="10987" width="118.140625" style="14" customWidth="1"/>
    <col min="10988" max="10989" width="6.7109375" style="14" customWidth="1"/>
    <col min="10990" max="10993" width="15.7109375" style="14" customWidth="1"/>
    <col min="10994" max="11240" width="10.85546875" style="14"/>
    <col min="11241" max="11242" width="5.7109375" style="14" customWidth="1"/>
    <col min="11243" max="11243" width="118.140625" style="14" customWidth="1"/>
    <col min="11244" max="11245" width="6.7109375" style="14" customWidth="1"/>
    <col min="11246" max="11249" width="15.7109375" style="14" customWidth="1"/>
    <col min="11250" max="11496" width="10.85546875" style="14"/>
    <col min="11497" max="11498" width="5.7109375" style="14" customWidth="1"/>
    <col min="11499" max="11499" width="118.140625" style="14" customWidth="1"/>
    <col min="11500" max="11501" width="6.7109375" style="14" customWidth="1"/>
    <col min="11502" max="11505" width="15.7109375" style="14" customWidth="1"/>
    <col min="11506" max="11752" width="10.85546875" style="14"/>
    <col min="11753" max="11754" width="5.7109375" style="14" customWidth="1"/>
    <col min="11755" max="11755" width="118.140625" style="14" customWidth="1"/>
    <col min="11756" max="11757" width="6.7109375" style="14" customWidth="1"/>
    <col min="11758" max="11761" width="15.7109375" style="14" customWidth="1"/>
    <col min="11762" max="12008" width="10.85546875" style="14"/>
    <col min="12009" max="12010" width="5.7109375" style="14" customWidth="1"/>
    <col min="12011" max="12011" width="118.140625" style="14" customWidth="1"/>
    <col min="12012" max="12013" width="6.7109375" style="14" customWidth="1"/>
    <col min="12014" max="12017" width="15.7109375" style="14" customWidth="1"/>
    <col min="12018" max="12264" width="10.85546875" style="14"/>
    <col min="12265" max="12266" width="5.7109375" style="14" customWidth="1"/>
    <col min="12267" max="12267" width="118.140625" style="14" customWidth="1"/>
    <col min="12268" max="12269" width="6.7109375" style="14" customWidth="1"/>
    <col min="12270" max="12273" width="15.7109375" style="14" customWidth="1"/>
    <col min="12274" max="12520" width="10.85546875" style="14"/>
    <col min="12521" max="12522" width="5.7109375" style="14" customWidth="1"/>
    <col min="12523" max="12523" width="118.140625" style="14" customWidth="1"/>
    <col min="12524" max="12525" width="6.7109375" style="14" customWidth="1"/>
    <col min="12526" max="12529" width="15.7109375" style="14" customWidth="1"/>
    <col min="12530" max="12776" width="10.85546875" style="14"/>
    <col min="12777" max="12778" width="5.7109375" style="14" customWidth="1"/>
    <col min="12779" max="12779" width="118.140625" style="14" customWidth="1"/>
    <col min="12780" max="12781" width="6.7109375" style="14" customWidth="1"/>
    <col min="12782" max="12785" width="15.7109375" style="14" customWidth="1"/>
    <col min="12786" max="13032" width="10.85546875" style="14"/>
    <col min="13033" max="13034" width="5.7109375" style="14" customWidth="1"/>
    <col min="13035" max="13035" width="118.140625" style="14" customWidth="1"/>
    <col min="13036" max="13037" width="6.7109375" style="14" customWidth="1"/>
    <col min="13038" max="13041" width="15.7109375" style="14" customWidth="1"/>
    <col min="13042" max="13288" width="10.85546875" style="14"/>
    <col min="13289" max="13290" width="5.7109375" style="14" customWidth="1"/>
    <col min="13291" max="13291" width="118.140625" style="14" customWidth="1"/>
    <col min="13292" max="13293" width="6.7109375" style="14" customWidth="1"/>
    <col min="13294" max="13297" width="15.7109375" style="14" customWidth="1"/>
    <col min="13298" max="13544" width="10.85546875" style="14"/>
    <col min="13545" max="13546" width="5.7109375" style="14" customWidth="1"/>
    <col min="13547" max="13547" width="118.140625" style="14" customWidth="1"/>
    <col min="13548" max="13549" width="6.7109375" style="14" customWidth="1"/>
    <col min="13550" max="13553" width="15.7109375" style="14" customWidth="1"/>
    <col min="13554" max="13800" width="10.85546875" style="14"/>
    <col min="13801" max="13802" width="5.7109375" style="14" customWidth="1"/>
    <col min="13803" max="13803" width="118.140625" style="14" customWidth="1"/>
    <col min="13804" max="13805" width="6.7109375" style="14" customWidth="1"/>
    <col min="13806" max="13809" width="15.7109375" style="14" customWidth="1"/>
    <col min="13810" max="14056" width="10.85546875" style="14"/>
    <col min="14057" max="14058" width="5.7109375" style="14" customWidth="1"/>
    <col min="14059" max="14059" width="118.140625" style="14" customWidth="1"/>
    <col min="14060" max="14061" width="6.7109375" style="14" customWidth="1"/>
    <col min="14062" max="14065" width="15.7109375" style="14" customWidth="1"/>
    <col min="14066" max="14312" width="10.85546875" style="14"/>
    <col min="14313" max="14314" width="5.7109375" style="14" customWidth="1"/>
    <col min="14315" max="14315" width="118.140625" style="14" customWidth="1"/>
    <col min="14316" max="14317" width="6.7109375" style="14" customWidth="1"/>
    <col min="14318" max="14321" width="15.7109375" style="14" customWidth="1"/>
    <col min="14322" max="14568" width="10.85546875" style="14"/>
    <col min="14569" max="14570" width="5.7109375" style="14" customWidth="1"/>
    <col min="14571" max="14571" width="118.140625" style="14" customWidth="1"/>
    <col min="14572" max="14573" width="6.7109375" style="14" customWidth="1"/>
    <col min="14574" max="14577" width="15.7109375" style="14" customWidth="1"/>
    <col min="14578" max="14824" width="10.85546875" style="14"/>
    <col min="14825" max="14826" width="5.7109375" style="14" customWidth="1"/>
    <col min="14827" max="14827" width="118.140625" style="14" customWidth="1"/>
    <col min="14828" max="14829" width="6.7109375" style="14" customWidth="1"/>
    <col min="14830" max="14833" width="15.7109375" style="14" customWidth="1"/>
    <col min="14834" max="15080" width="10.85546875" style="14"/>
    <col min="15081" max="15082" width="5.7109375" style="14" customWidth="1"/>
    <col min="15083" max="15083" width="118.140625" style="14" customWidth="1"/>
    <col min="15084" max="15085" width="6.7109375" style="14" customWidth="1"/>
    <col min="15086" max="15089" width="15.7109375" style="14" customWidth="1"/>
    <col min="15090" max="15336" width="10.85546875" style="14"/>
    <col min="15337" max="15338" width="5.7109375" style="14" customWidth="1"/>
    <col min="15339" max="15339" width="118.140625" style="14" customWidth="1"/>
    <col min="15340" max="15341" width="6.7109375" style="14" customWidth="1"/>
    <col min="15342" max="15345" width="15.7109375" style="14" customWidth="1"/>
    <col min="15346" max="15592" width="10.85546875" style="14"/>
    <col min="15593" max="15594" width="5.7109375" style="14" customWidth="1"/>
    <col min="15595" max="15595" width="118.140625" style="14" customWidth="1"/>
    <col min="15596" max="15597" width="6.7109375" style="14" customWidth="1"/>
    <col min="15598" max="15601" width="15.7109375" style="14" customWidth="1"/>
    <col min="15602" max="15848" width="10.85546875" style="14"/>
    <col min="15849" max="15850" width="5.7109375" style="14" customWidth="1"/>
    <col min="15851" max="15851" width="118.140625" style="14" customWidth="1"/>
    <col min="15852" max="15853" width="6.7109375" style="14" customWidth="1"/>
    <col min="15854" max="15857" width="15.7109375" style="14" customWidth="1"/>
    <col min="15858" max="16104" width="10.85546875" style="14"/>
    <col min="16105" max="16106" width="5.7109375" style="14" customWidth="1"/>
    <col min="16107" max="16107" width="118.140625" style="14" customWidth="1"/>
    <col min="16108" max="16109" width="6.7109375" style="14" customWidth="1"/>
    <col min="16110" max="16113" width="15.7109375" style="14" customWidth="1"/>
    <col min="16114" max="16371" width="10.85546875" style="14"/>
    <col min="16372" max="16384" width="10.85546875" style="14" customWidth="1"/>
  </cols>
  <sheetData>
    <row r="1" spans="1:9" ht="111" customHeight="1" thickBot="1" x14ac:dyDescent="0.3">
      <c r="A1" s="679" t="str">
        <f>+CARÁTULA!B16</f>
        <v>PROYECTO: 
CONSTRUCCIÓN DE LA ESTACIÓN TRANSFORMADORA MENDOZA NORTE 220/132 kV Y
OBRAS COMPLEMENTARIAS
ALTERNATIVA  2
OBLIGATORIA</v>
      </c>
      <c r="B1" s="694"/>
      <c r="C1" s="694"/>
      <c r="D1" s="694"/>
      <c r="E1" s="694"/>
      <c r="F1" s="694"/>
      <c r="G1" s="694"/>
      <c r="H1" s="694"/>
      <c r="I1" s="695"/>
    </row>
    <row r="2" spans="1:9" ht="5.0999999999999996" customHeight="1" thickBot="1" x14ac:dyDescent="0.3"/>
    <row r="3" spans="1:9" ht="22.9" customHeight="1" thickBot="1" x14ac:dyDescent="0.3">
      <c r="A3" s="696" t="str">
        <f>+INDICE!C8</f>
        <v>C-1.1 Provisiones Principales ET Mendoza Norte 220/132 kV</v>
      </c>
      <c r="B3" s="697"/>
      <c r="C3" s="697"/>
      <c r="D3" s="697"/>
      <c r="E3" s="697"/>
      <c r="F3" s="697"/>
      <c r="G3" s="697"/>
      <c r="H3" s="697"/>
      <c r="I3" s="698"/>
    </row>
    <row r="4" spans="1:9" ht="5.0999999999999996" customHeight="1" thickBot="1" x14ac:dyDescent="0.3"/>
    <row r="5" spans="1:9" ht="15" customHeight="1" x14ac:dyDescent="0.25">
      <c r="A5" s="699" t="s">
        <v>28</v>
      </c>
      <c r="B5" s="702" t="s">
        <v>29</v>
      </c>
      <c r="C5" s="23"/>
      <c r="D5" s="705" t="s">
        <v>30</v>
      </c>
      <c r="E5" s="705" t="s">
        <v>31</v>
      </c>
      <c r="F5" s="708" t="s">
        <v>32</v>
      </c>
      <c r="G5" s="709"/>
      <c r="H5" s="708" t="s">
        <v>33</v>
      </c>
      <c r="I5" s="711"/>
    </row>
    <row r="6" spans="1:9" ht="18" customHeight="1" x14ac:dyDescent="0.25">
      <c r="A6" s="700"/>
      <c r="B6" s="703"/>
      <c r="C6" s="24" t="s">
        <v>34</v>
      </c>
      <c r="D6" s="706"/>
      <c r="E6" s="706"/>
      <c r="F6" s="710"/>
      <c r="G6" s="710"/>
      <c r="H6" s="710"/>
      <c r="I6" s="712"/>
    </row>
    <row r="7" spans="1:9" ht="33" customHeight="1" thickBot="1" x14ac:dyDescent="0.3">
      <c r="A7" s="701"/>
      <c r="B7" s="704"/>
      <c r="C7" s="25"/>
      <c r="D7" s="707"/>
      <c r="E7" s="707"/>
      <c r="F7" s="26" t="s">
        <v>21</v>
      </c>
      <c r="G7" s="26" t="s">
        <v>22</v>
      </c>
      <c r="H7" s="26" t="s">
        <v>21</v>
      </c>
      <c r="I7" s="27" t="s">
        <v>22</v>
      </c>
    </row>
    <row r="8" spans="1:9" s="28" customFormat="1" ht="15" customHeight="1" x14ac:dyDescent="0.25">
      <c r="A8" s="157">
        <v>1</v>
      </c>
      <c r="B8" s="158"/>
      <c r="C8" s="159" t="s">
        <v>507</v>
      </c>
      <c r="D8" s="163" t="s">
        <v>36</v>
      </c>
      <c r="E8" s="204">
        <v>1</v>
      </c>
      <c r="F8" s="205"/>
      <c r="G8" s="206"/>
      <c r="H8" s="187">
        <f>+F8*E8</f>
        <v>0</v>
      </c>
      <c r="I8" s="188">
        <f>+G8*E8</f>
        <v>0</v>
      </c>
    </row>
    <row r="9" spans="1:9" s="28" customFormat="1" ht="4.5" customHeight="1" x14ac:dyDescent="0.25">
      <c r="A9" s="161"/>
      <c r="B9" s="158"/>
      <c r="C9" s="159"/>
      <c r="D9" s="160"/>
      <c r="E9" s="207"/>
      <c r="F9" s="208"/>
      <c r="G9" s="209"/>
      <c r="H9" s="179"/>
      <c r="I9" s="180"/>
    </row>
    <row r="10" spans="1:9" s="28" customFormat="1" ht="15" customHeight="1" x14ac:dyDescent="0.25">
      <c r="A10" s="162">
        <v>2</v>
      </c>
      <c r="B10" s="163"/>
      <c r="C10" s="159" t="s">
        <v>37</v>
      </c>
      <c r="D10" s="163"/>
      <c r="E10" s="210"/>
      <c r="F10" s="208"/>
      <c r="G10" s="209"/>
      <c r="H10" s="181">
        <f>SUM(H11:H31)</f>
        <v>0</v>
      </c>
      <c r="I10" s="182">
        <f>SUM(I11:I31)</f>
        <v>0</v>
      </c>
    </row>
    <row r="11" spans="1:9" s="28" customFormat="1" ht="17.45" customHeight="1" x14ac:dyDescent="0.25">
      <c r="A11" s="164"/>
      <c r="B11" s="158" t="s">
        <v>38</v>
      </c>
      <c r="C11" s="171" t="s">
        <v>39</v>
      </c>
      <c r="D11" s="160" t="s">
        <v>40</v>
      </c>
      <c r="E11" s="211">
        <v>6</v>
      </c>
      <c r="F11" s="208"/>
      <c r="G11" s="209"/>
      <c r="H11" s="177">
        <f>+F11*E11</f>
        <v>0</v>
      </c>
      <c r="I11" s="178">
        <f t="shared" ref="I11:I33" si="0">+G11*E11</f>
        <v>0</v>
      </c>
    </row>
    <row r="12" spans="1:9" s="28" customFormat="1" ht="15" customHeight="1" x14ac:dyDescent="0.25">
      <c r="A12" s="164"/>
      <c r="B12" s="158" t="s">
        <v>41</v>
      </c>
      <c r="C12" s="171" t="s">
        <v>42</v>
      </c>
      <c r="D12" s="160" t="s">
        <v>40</v>
      </c>
      <c r="E12" s="207">
        <v>6</v>
      </c>
      <c r="F12" s="208"/>
      <c r="G12" s="209"/>
      <c r="H12" s="177">
        <f t="shared" ref="H12:H31" si="1">+F12*E12</f>
        <v>0</v>
      </c>
      <c r="I12" s="178">
        <f t="shared" si="0"/>
        <v>0</v>
      </c>
    </row>
    <row r="13" spans="1:9" s="28" customFormat="1" ht="15" customHeight="1" x14ac:dyDescent="0.25">
      <c r="A13" s="164"/>
      <c r="B13" s="158" t="s">
        <v>43</v>
      </c>
      <c r="C13" s="171" t="s">
        <v>737</v>
      </c>
      <c r="D13" s="160" t="s">
        <v>40</v>
      </c>
      <c r="E13" s="211">
        <v>4</v>
      </c>
      <c r="F13" s="208"/>
      <c r="G13" s="209"/>
      <c r="H13" s="177">
        <f t="shared" si="1"/>
        <v>0</v>
      </c>
      <c r="I13" s="178">
        <f t="shared" si="0"/>
        <v>0</v>
      </c>
    </row>
    <row r="14" spans="1:9" s="28" customFormat="1" ht="15" customHeight="1" x14ac:dyDescent="0.25">
      <c r="A14" s="164"/>
      <c r="B14" s="158" t="s">
        <v>44</v>
      </c>
      <c r="C14" s="171" t="s">
        <v>738</v>
      </c>
      <c r="D14" s="160" t="s">
        <v>40</v>
      </c>
      <c r="E14" s="211">
        <v>12</v>
      </c>
      <c r="F14" s="208"/>
      <c r="G14" s="209"/>
      <c r="H14" s="177">
        <f t="shared" ref="H14" si="2">+F14*E14</f>
        <v>0</v>
      </c>
      <c r="I14" s="178">
        <f t="shared" si="0"/>
        <v>0</v>
      </c>
    </row>
    <row r="15" spans="1:9" s="28" customFormat="1" ht="15" customHeight="1" x14ac:dyDescent="0.25">
      <c r="A15" s="164"/>
      <c r="B15" s="158" t="s">
        <v>45</v>
      </c>
      <c r="C15" s="171" t="s">
        <v>740</v>
      </c>
      <c r="D15" s="160" t="s">
        <v>40</v>
      </c>
      <c r="E15" s="207">
        <v>8</v>
      </c>
      <c r="F15" s="208"/>
      <c r="G15" s="209"/>
      <c r="H15" s="177">
        <f t="shared" si="1"/>
        <v>0</v>
      </c>
      <c r="I15" s="178">
        <f t="shared" si="0"/>
        <v>0</v>
      </c>
    </row>
    <row r="16" spans="1:9" s="28" customFormat="1" ht="15" customHeight="1" x14ac:dyDescent="0.25">
      <c r="A16" s="164"/>
      <c r="B16" s="158" t="s">
        <v>46</v>
      </c>
      <c r="C16" s="171" t="s">
        <v>739</v>
      </c>
      <c r="D16" s="160" t="s">
        <v>40</v>
      </c>
      <c r="E16" s="207">
        <v>6</v>
      </c>
      <c r="F16" s="208"/>
      <c r="G16" s="209"/>
      <c r="H16" s="177">
        <f t="shared" si="1"/>
        <v>0</v>
      </c>
      <c r="I16" s="178">
        <f t="shared" si="0"/>
        <v>0</v>
      </c>
    </row>
    <row r="17" spans="1:9" s="28" customFormat="1" ht="15" customHeight="1" x14ac:dyDescent="0.25">
      <c r="A17" s="164"/>
      <c r="B17" s="158" t="s">
        <v>48</v>
      </c>
      <c r="C17" s="171" t="s">
        <v>47</v>
      </c>
      <c r="D17" s="160" t="s">
        <v>40</v>
      </c>
      <c r="E17" s="207">
        <v>18</v>
      </c>
      <c r="F17" s="208"/>
      <c r="G17" s="209"/>
      <c r="H17" s="177">
        <f t="shared" si="1"/>
        <v>0</v>
      </c>
      <c r="I17" s="178">
        <f t="shared" si="0"/>
        <v>0</v>
      </c>
    </row>
    <row r="18" spans="1:9" s="28" customFormat="1" ht="15" customHeight="1" x14ac:dyDescent="0.25">
      <c r="A18" s="164"/>
      <c r="B18" s="158" t="s">
        <v>50</v>
      </c>
      <c r="C18" s="171" t="s">
        <v>49</v>
      </c>
      <c r="D18" s="160" t="s">
        <v>40</v>
      </c>
      <c r="E18" s="207">
        <v>6</v>
      </c>
      <c r="F18" s="208"/>
      <c r="G18" s="209"/>
      <c r="H18" s="177">
        <f t="shared" si="1"/>
        <v>0</v>
      </c>
      <c r="I18" s="178">
        <f t="shared" si="0"/>
        <v>0</v>
      </c>
    </row>
    <row r="19" spans="1:9" s="28" customFormat="1" ht="15" customHeight="1" x14ac:dyDescent="0.25">
      <c r="A19" s="164"/>
      <c r="B19" s="158" t="s">
        <v>51</v>
      </c>
      <c r="C19" s="171" t="s">
        <v>664</v>
      </c>
      <c r="D19" s="160" t="s">
        <v>40</v>
      </c>
      <c r="E19" s="207">
        <v>36</v>
      </c>
      <c r="F19" s="208"/>
      <c r="G19" s="209"/>
      <c r="H19" s="177">
        <f t="shared" si="1"/>
        <v>0</v>
      </c>
      <c r="I19" s="178">
        <f t="shared" si="0"/>
        <v>0</v>
      </c>
    </row>
    <row r="20" spans="1:9" s="28" customFormat="1" ht="15" customHeight="1" x14ac:dyDescent="0.25">
      <c r="A20" s="164"/>
      <c r="B20" s="158" t="s">
        <v>53</v>
      </c>
      <c r="C20" s="171" t="s">
        <v>666</v>
      </c>
      <c r="D20" s="160" t="s">
        <v>40</v>
      </c>
      <c r="E20" s="207">
        <v>0</v>
      </c>
      <c r="F20" s="208"/>
      <c r="G20" s="209"/>
      <c r="H20" s="177">
        <f>+F20*E20</f>
        <v>0</v>
      </c>
      <c r="I20" s="178">
        <f t="shared" si="0"/>
        <v>0</v>
      </c>
    </row>
    <row r="21" spans="1:9" s="28" customFormat="1" ht="15" customHeight="1" x14ac:dyDescent="0.25">
      <c r="A21" s="164"/>
      <c r="B21" s="158" t="s">
        <v>55</v>
      </c>
      <c r="C21" s="171" t="s">
        <v>52</v>
      </c>
      <c r="D21" s="160" t="s">
        <v>40</v>
      </c>
      <c r="E21" s="207">
        <v>12</v>
      </c>
      <c r="F21" s="208"/>
      <c r="G21" s="209"/>
      <c r="H21" s="177">
        <f t="shared" si="1"/>
        <v>0</v>
      </c>
      <c r="I21" s="178">
        <f t="shared" si="0"/>
        <v>0</v>
      </c>
    </row>
    <row r="22" spans="1:9" s="28" customFormat="1" ht="15" customHeight="1" x14ac:dyDescent="0.25">
      <c r="A22" s="164"/>
      <c r="B22" s="158" t="s">
        <v>56</v>
      </c>
      <c r="C22" s="171" t="s">
        <v>54</v>
      </c>
      <c r="D22" s="160" t="s">
        <v>40</v>
      </c>
      <c r="E22" s="207">
        <v>12</v>
      </c>
      <c r="F22" s="208"/>
      <c r="G22" s="209"/>
      <c r="H22" s="177">
        <f t="shared" si="1"/>
        <v>0</v>
      </c>
      <c r="I22" s="178">
        <f t="shared" si="0"/>
        <v>0</v>
      </c>
    </row>
    <row r="23" spans="1:9" s="28" customFormat="1" ht="15" x14ac:dyDescent="0.25">
      <c r="A23" s="165"/>
      <c r="B23" s="158" t="s">
        <v>57</v>
      </c>
      <c r="C23" s="183" t="s">
        <v>424</v>
      </c>
      <c r="D23" s="166" t="s">
        <v>40</v>
      </c>
      <c r="E23" s="212">
        <v>5</v>
      </c>
      <c r="F23" s="213"/>
      <c r="G23" s="214"/>
      <c r="H23" s="177">
        <f t="shared" si="1"/>
        <v>0</v>
      </c>
      <c r="I23" s="178">
        <f t="shared" si="0"/>
        <v>0</v>
      </c>
    </row>
    <row r="24" spans="1:9" s="28" customFormat="1" ht="15" customHeight="1" x14ac:dyDescent="0.25">
      <c r="A24" s="165"/>
      <c r="B24" s="158" t="s">
        <v>59</v>
      </c>
      <c r="C24" s="184" t="s">
        <v>263</v>
      </c>
      <c r="D24" s="166" t="s">
        <v>40</v>
      </c>
      <c r="E24" s="212">
        <v>10</v>
      </c>
      <c r="F24" s="213"/>
      <c r="G24" s="214"/>
      <c r="H24" s="177">
        <f t="shared" si="1"/>
        <v>0</v>
      </c>
      <c r="I24" s="178">
        <f t="shared" si="0"/>
        <v>0</v>
      </c>
    </row>
    <row r="25" spans="1:9" s="28" customFormat="1" ht="15" customHeight="1" x14ac:dyDescent="0.25">
      <c r="A25" s="165"/>
      <c r="B25" s="158" t="s">
        <v>60</v>
      </c>
      <c r="C25" s="184" t="s">
        <v>264</v>
      </c>
      <c r="D25" s="166" t="s">
        <v>40</v>
      </c>
      <c r="E25" s="212">
        <v>4</v>
      </c>
      <c r="F25" s="213"/>
      <c r="G25" s="214"/>
      <c r="H25" s="177">
        <f t="shared" si="1"/>
        <v>0</v>
      </c>
      <c r="I25" s="178">
        <f t="shared" si="0"/>
        <v>0</v>
      </c>
    </row>
    <row r="26" spans="1:9" s="28" customFormat="1" ht="15" customHeight="1" x14ac:dyDescent="0.25">
      <c r="A26" s="165"/>
      <c r="B26" s="158" t="s">
        <v>62</v>
      </c>
      <c r="C26" s="184" t="s">
        <v>741</v>
      </c>
      <c r="D26" s="166" t="s">
        <v>40</v>
      </c>
      <c r="E26" s="212">
        <v>6</v>
      </c>
      <c r="F26" s="213"/>
      <c r="G26" s="214"/>
      <c r="H26" s="177">
        <f t="shared" si="1"/>
        <v>0</v>
      </c>
      <c r="I26" s="178">
        <f t="shared" si="0"/>
        <v>0</v>
      </c>
    </row>
    <row r="27" spans="1:9" s="28" customFormat="1" ht="15" customHeight="1" x14ac:dyDescent="0.25">
      <c r="A27" s="165"/>
      <c r="B27" s="158" t="s">
        <v>64</v>
      </c>
      <c r="C27" s="185" t="s">
        <v>755</v>
      </c>
      <c r="D27" s="126" t="s">
        <v>40</v>
      </c>
      <c r="E27" s="215">
        <v>15</v>
      </c>
      <c r="F27" s="208"/>
      <c r="G27" s="209"/>
      <c r="H27" s="177">
        <f t="shared" si="1"/>
        <v>0</v>
      </c>
      <c r="I27" s="178">
        <f t="shared" si="0"/>
        <v>0</v>
      </c>
    </row>
    <row r="28" spans="1:9" s="28" customFormat="1" ht="15" customHeight="1" x14ac:dyDescent="0.25">
      <c r="A28" s="165"/>
      <c r="B28" s="158" t="s">
        <v>66</v>
      </c>
      <c r="C28" s="171" t="s">
        <v>61</v>
      </c>
      <c r="D28" s="126" t="s">
        <v>40</v>
      </c>
      <c r="E28" s="215">
        <v>18</v>
      </c>
      <c r="F28" s="208"/>
      <c r="G28" s="209"/>
      <c r="H28" s="177">
        <f t="shared" si="1"/>
        <v>0</v>
      </c>
      <c r="I28" s="178">
        <f t="shared" si="0"/>
        <v>0</v>
      </c>
    </row>
    <row r="29" spans="1:9" s="28" customFormat="1" ht="15" customHeight="1" x14ac:dyDescent="0.25">
      <c r="A29" s="165"/>
      <c r="B29" s="158" t="s">
        <v>68</v>
      </c>
      <c r="C29" s="171" t="s">
        <v>63</v>
      </c>
      <c r="D29" s="126" t="s">
        <v>40</v>
      </c>
      <c r="E29" s="215">
        <v>5</v>
      </c>
      <c r="F29" s="208"/>
      <c r="G29" s="209"/>
      <c r="H29" s="177">
        <f t="shared" si="1"/>
        <v>0</v>
      </c>
      <c r="I29" s="178">
        <f t="shared" si="0"/>
        <v>0</v>
      </c>
    </row>
    <row r="30" spans="1:9" s="28" customFormat="1" ht="15" customHeight="1" x14ac:dyDescent="0.25">
      <c r="A30" s="165"/>
      <c r="B30" s="158" t="s">
        <v>665</v>
      </c>
      <c r="C30" s="171" t="s">
        <v>65</v>
      </c>
      <c r="D30" s="126" t="s">
        <v>40</v>
      </c>
      <c r="E30" s="215">
        <v>4</v>
      </c>
      <c r="F30" s="208"/>
      <c r="G30" s="209"/>
      <c r="H30" s="177">
        <f t="shared" si="1"/>
        <v>0</v>
      </c>
      <c r="I30" s="178">
        <f t="shared" si="0"/>
        <v>0</v>
      </c>
    </row>
    <row r="31" spans="1:9" s="28" customFormat="1" ht="15" customHeight="1" x14ac:dyDescent="0.25">
      <c r="A31" s="165"/>
      <c r="B31" s="158" t="s">
        <v>748</v>
      </c>
      <c r="C31" s="186" t="s">
        <v>67</v>
      </c>
      <c r="D31" s="126" t="s">
        <v>40</v>
      </c>
      <c r="E31" s="215">
        <v>9</v>
      </c>
      <c r="F31" s="208"/>
      <c r="G31" s="209"/>
      <c r="H31" s="177">
        <f t="shared" si="1"/>
        <v>0</v>
      </c>
      <c r="I31" s="178">
        <f t="shared" si="0"/>
        <v>0</v>
      </c>
    </row>
    <row r="32" spans="1:9" s="28" customFormat="1" ht="4.5" customHeight="1" x14ac:dyDescent="0.25">
      <c r="A32" s="161"/>
      <c r="B32" s="158"/>
      <c r="C32" s="159"/>
      <c r="D32" s="160"/>
      <c r="E32" s="207"/>
      <c r="F32" s="208"/>
      <c r="G32" s="209"/>
      <c r="H32" s="179"/>
      <c r="I32" s="180"/>
    </row>
    <row r="33" spans="1:9" s="28" customFormat="1" ht="15" x14ac:dyDescent="0.25">
      <c r="A33" s="167">
        <v>3</v>
      </c>
      <c r="B33" s="158"/>
      <c r="C33" s="168" t="s">
        <v>742</v>
      </c>
      <c r="D33" s="126" t="s">
        <v>40</v>
      </c>
      <c r="E33" s="215">
        <v>2</v>
      </c>
      <c r="F33" s="208"/>
      <c r="G33" s="209"/>
      <c r="H33" s="187">
        <f>+F33*E33</f>
        <v>0</v>
      </c>
      <c r="I33" s="188">
        <f t="shared" si="0"/>
        <v>0</v>
      </c>
    </row>
    <row r="34" spans="1:9" s="28" customFormat="1" ht="4.5" customHeight="1" x14ac:dyDescent="0.25">
      <c r="A34" s="161"/>
      <c r="B34" s="158"/>
      <c r="C34" s="159"/>
      <c r="D34" s="160"/>
      <c r="E34" s="207"/>
      <c r="F34" s="208"/>
      <c r="G34" s="209"/>
      <c r="H34" s="179"/>
      <c r="I34" s="180"/>
    </row>
    <row r="35" spans="1:9" s="28" customFormat="1" ht="15" customHeight="1" x14ac:dyDescent="0.25">
      <c r="A35" s="167">
        <v>4</v>
      </c>
      <c r="B35" s="158"/>
      <c r="C35" s="159" t="s">
        <v>69</v>
      </c>
      <c r="D35" s="126"/>
      <c r="E35" s="215"/>
      <c r="F35" s="208"/>
      <c r="G35" s="209"/>
      <c r="H35" s="187">
        <f>SUM(H36:H47)</f>
        <v>0</v>
      </c>
      <c r="I35" s="182">
        <f>SUM(I36:I47)</f>
        <v>0</v>
      </c>
    </row>
    <row r="36" spans="1:9" s="28" customFormat="1" ht="17.45" customHeight="1" x14ac:dyDescent="0.25">
      <c r="A36" s="165"/>
      <c r="B36" s="169" t="s">
        <v>70</v>
      </c>
      <c r="C36" s="170" t="s">
        <v>743</v>
      </c>
      <c r="D36" s="126" t="s">
        <v>58</v>
      </c>
      <c r="E36" s="215">
        <v>1</v>
      </c>
      <c r="F36" s="208"/>
      <c r="G36" s="209"/>
      <c r="H36" s="177">
        <f t="shared" ref="H36:H40" si="3">+F36*E36</f>
        <v>0</v>
      </c>
      <c r="I36" s="178">
        <f t="shared" ref="I36:I40" si="4">+E36*G36</f>
        <v>0</v>
      </c>
    </row>
    <row r="37" spans="1:9" s="28" customFormat="1" ht="17.45" customHeight="1" x14ac:dyDescent="0.25">
      <c r="A37" s="165"/>
      <c r="B37" s="169" t="s">
        <v>71</v>
      </c>
      <c r="C37" s="170" t="s">
        <v>744</v>
      </c>
      <c r="D37" s="126" t="s">
        <v>58</v>
      </c>
      <c r="E37" s="215">
        <v>1</v>
      </c>
      <c r="F37" s="208"/>
      <c r="G37" s="209"/>
      <c r="H37" s="177">
        <f t="shared" si="3"/>
        <v>0</v>
      </c>
      <c r="I37" s="178">
        <f t="shared" si="4"/>
        <v>0</v>
      </c>
    </row>
    <row r="38" spans="1:9" s="28" customFormat="1" ht="17.45" customHeight="1" x14ac:dyDescent="0.25">
      <c r="A38" s="165"/>
      <c r="B38" s="169" t="s">
        <v>72</v>
      </c>
      <c r="C38" s="170" t="s">
        <v>745</v>
      </c>
      <c r="D38" s="126" t="s">
        <v>58</v>
      </c>
      <c r="E38" s="215">
        <v>1</v>
      </c>
      <c r="F38" s="208"/>
      <c r="G38" s="209"/>
      <c r="H38" s="177">
        <f t="shared" si="3"/>
        <v>0</v>
      </c>
      <c r="I38" s="178">
        <f t="shared" si="4"/>
        <v>0</v>
      </c>
    </row>
    <row r="39" spans="1:9" s="28" customFormat="1" ht="17.45" customHeight="1" x14ac:dyDescent="0.25">
      <c r="A39" s="165"/>
      <c r="B39" s="169" t="s">
        <v>73</v>
      </c>
      <c r="C39" s="170" t="s">
        <v>746</v>
      </c>
      <c r="D39" s="126" t="s">
        <v>58</v>
      </c>
      <c r="E39" s="215">
        <v>1</v>
      </c>
      <c r="F39" s="208"/>
      <c r="G39" s="209"/>
      <c r="H39" s="177">
        <f t="shared" si="3"/>
        <v>0</v>
      </c>
      <c r="I39" s="178">
        <f t="shared" si="4"/>
        <v>0</v>
      </c>
    </row>
    <row r="40" spans="1:9" s="28" customFormat="1" ht="17.45" customHeight="1" x14ac:dyDescent="0.25">
      <c r="A40" s="165"/>
      <c r="B40" s="169" t="s">
        <v>74</v>
      </c>
      <c r="C40" s="170" t="s">
        <v>747</v>
      </c>
      <c r="D40" s="126" t="s">
        <v>58</v>
      </c>
      <c r="E40" s="215">
        <v>1</v>
      </c>
      <c r="F40" s="208"/>
      <c r="G40" s="209"/>
      <c r="H40" s="177">
        <f t="shared" si="3"/>
        <v>0</v>
      </c>
      <c r="I40" s="178">
        <f t="shared" si="4"/>
        <v>0</v>
      </c>
    </row>
    <row r="41" spans="1:9" s="28" customFormat="1" ht="17.45" customHeight="1" x14ac:dyDescent="0.25">
      <c r="A41" s="165"/>
      <c r="B41" s="169" t="s">
        <v>75</v>
      </c>
      <c r="C41" s="170" t="s">
        <v>744</v>
      </c>
      <c r="D41" s="126" t="s">
        <v>58</v>
      </c>
      <c r="E41" s="215">
        <v>1</v>
      </c>
      <c r="F41" s="208"/>
      <c r="G41" s="209"/>
      <c r="H41" s="177">
        <f t="shared" ref="H41" si="5">+F41*E41</f>
        <v>0</v>
      </c>
      <c r="I41" s="178">
        <f t="shared" ref="I41" si="6">+E41*G41</f>
        <v>0</v>
      </c>
    </row>
    <row r="42" spans="1:9" s="28" customFormat="1" ht="17.45" customHeight="1" x14ac:dyDescent="0.25">
      <c r="A42" s="165"/>
      <c r="B42" s="169" t="s">
        <v>77</v>
      </c>
      <c r="C42" s="171" t="s">
        <v>79</v>
      </c>
      <c r="D42" s="126" t="s">
        <v>58</v>
      </c>
      <c r="E42" s="215">
        <v>1</v>
      </c>
      <c r="F42" s="208"/>
      <c r="G42" s="209"/>
      <c r="H42" s="177">
        <f t="shared" ref="H42:H47" si="7">+F42*E42</f>
        <v>0</v>
      </c>
      <c r="I42" s="178">
        <f t="shared" ref="I42:I47" si="8">+E42*G42</f>
        <v>0</v>
      </c>
    </row>
    <row r="43" spans="1:9" s="28" customFormat="1" ht="17.45" customHeight="1" x14ac:dyDescent="0.25">
      <c r="A43" s="165"/>
      <c r="B43" s="169" t="s">
        <v>78</v>
      </c>
      <c r="C43" s="171" t="s">
        <v>82</v>
      </c>
      <c r="D43" s="126" t="s">
        <v>58</v>
      </c>
      <c r="E43" s="215">
        <v>1</v>
      </c>
      <c r="F43" s="208"/>
      <c r="G43" s="209"/>
      <c r="H43" s="177">
        <f t="shared" si="7"/>
        <v>0</v>
      </c>
      <c r="I43" s="178">
        <f t="shared" si="8"/>
        <v>0</v>
      </c>
    </row>
    <row r="44" spans="1:9" s="28" customFormat="1" ht="17.45" customHeight="1" x14ac:dyDescent="0.25">
      <c r="A44" s="165"/>
      <c r="B44" s="169" t="s">
        <v>80</v>
      </c>
      <c r="C44" s="171" t="s">
        <v>83</v>
      </c>
      <c r="D44" s="126" t="s">
        <v>58</v>
      </c>
      <c r="E44" s="215">
        <v>1</v>
      </c>
      <c r="F44" s="208"/>
      <c r="G44" s="209"/>
      <c r="H44" s="177">
        <f t="shared" si="7"/>
        <v>0</v>
      </c>
      <c r="I44" s="178">
        <f t="shared" si="8"/>
        <v>0</v>
      </c>
    </row>
    <row r="45" spans="1:9" s="28" customFormat="1" ht="17.45" customHeight="1" x14ac:dyDescent="0.25">
      <c r="A45" s="165"/>
      <c r="B45" s="169" t="s">
        <v>81</v>
      </c>
      <c r="C45" s="171" t="s">
        <v>84</v>
      </c>
      <c r="D45" s="126" t="s">
        <v>58</v>
      </c>
      <c r="E45" s="215">
        <v>1</v>
      </c>
      <c r="F45" s="208"/>
      <c r="G45" s="209"/>
      <c r="H45" s="177">
        <f t="shared" si="7"/>
        <v>0</v>
      </c>
      <c r="I45" s="178">
        <f t="shared" si="8"/>
        <v>0</v>
      </c>
    </row>
    <row r="46" spans="1:9" s="28" customFormat="1" ht="17.45" customHeight="1" x14ac:dyDescent="0.25">
      <c r="A46" s="165"/>
      <c r="B46" s="169" t="s">
        <v>463</v>
      </c>
      <c r="C46" s="170" t="s">
        <v>461</v>
      </c>
      <c r="D46" s="126" t="s">
        <v>58</v>
      </c>
      <c r="E46" s="215">
        <v>2</v>
      </c>
      <c r="F46" s="208"/>
      <c r="G46" s="209"/>
      <c r="H46" s="177">
        <f t="shared" si="7"/>
        <v>0</v>
      </c>
      <c r="I46" s="178">
        <f t="shared" si="8"/>
        <v>0</v>
      </c>
    </row>
    <row r="47" spans="1:9" s="28" customFormat="1" ht="17.45" customHeight="1" x14ac:dyDescent="0.25">
      <c r="A47" s="165"/>
      <c r="B47" s="169" t="s">
        <v>464</v>
      </c>
      <c r="C47" s="170" t="s">
        <v>462</v>
      </c>
      <c r="D47" s="126" t="s">
        <v>58</v>
      </c>
      <c r="E47" s="215">
        <v>1</v>
      </c>
      <c r="F47" s="208"/>
      <c r="G47" s="209"/>
      <c r="H47" s="177">
        <f t="shared" si="7"/>
        <v>0</v>
      </c>
      <c r="I47" s="178">
        <f t="shared" si="8"/>
        <v>0</v>
      </c>
    </row>
    <row r="48" spans="1:9" s="28" customFormat="1" ht="4.5" customHeight="1" x14ac:dyDescent="0.25">
      <c r="A48" s="161"/>
      <c r="B48" s="158"/>
      <c r="C48" s="159"/>
      <c r="D48" s="160"/>
      <c r="E48" s="207"/>
      <c r="F48" s="208"/>
      <c r="G48" s="209"/>
      <c r="H48" s="179"/>
      <c r="I48" s="180"/>
    </row>
    <row r="49" spans="1:9" s="28" customFormat="1" ht="15" customHeight="1" x14ac:dyDescent="0.25">
      <c r="A49" s="167">
        <v>5</v>
      </c>
      <c r="B49" s="172"/>
      <c r="C49" s="159" t="s">
        <v>85</v>
      </c>
      <c r="D49" s="163"/>
      <c r="E49" s="210"/>
      <c r="F49" s="208"/>
      <c r="G49" s="209"/>
      <c r="H49" s="181">
        <f>SUM(H50:H59)</f>
        <v>0</v>
      </c>
      <c r="I49" s="182">
        <f>SUM(I50:I59)</f>
        <v>0</v>
      </c>
    </row>
    <row r="50" spans="1:9" s="28" customFormat="1" ht="17.45" customHeight="1" x14ac:dyDescent="0.25">
      <c r="A50" s="164"/>
      <c r="B50" s="158" t="s">
        <v>86</v>
      </c>
      <c r="C50" s="171" t="s">
        <v>87</v>
      </c>
      <c r="D50" s="160" t="s">
        <v>40</v>
      </c>
      <c r="E50" s="207">
        <v>1</v>
      </c>
      <c r="F50" s="208"/>
      <c r="G50" s="209"/>
      <c r="H50" s="177">
        <f>+F50*E50</f>
        <v>0</v>
      </c>
      <c r="I50" s="178">
        <f>+G50*E50</f>
        <v>0</v>
      </c>
    </row>
    <row r="51" spans="1:9" s="28" customFormat="1" ht="17.45" customHeight="1" x14ac:dyDescent="0.25">
      <c r="A51" s="164"/>
      <c r="B51" s="158" t="s">
        <v>88</v>
      </c>
      <c r="C51" s="171" t="s">
        <v>89</v>
      </c>
      <c r="D51" s="160" t="s">
        <v>40</v>
      </c>
      <c r="E51" s="207">
        <v>1</v>
      </c>
      <c r="F51" s="208"/>
      <c r="G51" s="209"/>
      <c r="H51" s="177">
        <f t="shared" ref="H51:H61" si="9">+F51*E51</f>
        <v>0</v>
      </c>
      <c r="I51" s="178">
        <f t="shared" ref="I51:I61" si="10">+G51*E51</f>
        <v>0</v>
      </c>
    </row>
    <row r="52" spans="1:9" s="28" customFormat="1" ht="17.45" customHeight="1" x14ac:dyDescent="0.25">
      <c r="A52" s="164"/>
      <c r="B52" s="158" t="s">
        <v>90</v>
      </c>
      <c r="C52" s="171" t="s">
        <v>91</v>
      </c>
      <c r="D52" s="160" t="s">
        <v>40</v>
      </c>
      <c r="E52" s="207">
        <v>1</v>
      </c>
      <c r="F52" s="208"/>
      <c r="G52" s="209"/>
      <c r="H52" s="177">
        <f t="shared" si="9"/>
        <v>0</v>
      </c>
      <c r="I52" s="178">
        <f t="shared" si="10"/>
        <v>0</v>
      </c>
    </row>
    <row r="53" spans="1:9" s="28" customFormat="1" ht="17.45" customHeight="1" x14ac:dyDescent="0.25">
      <c r="A53" s="164"/>
      <c r="B53" s="158" t="s">
        <v>92</v>
      </c>
      <c r="C53" s="171" t="s">
        <v>93</v>
      </c>
      <c r="D53" s="160" t="s">
        <v>40</v>
      </c>
      <c r="E53" s="207">
        <v>1</v>
      </c>
      <c r="F53" s="208"/>
      <c r="G53" s="209"/>
      <c r="H53" s="177">
        <f t="shared" si="9"/>
        <v>0</v>
      </c>
      <c r="I53" s="178">
        <f t="shared" si="10"/>
        <v>0</v>
      </c>
    </row>
    <row r="54" spans="1:9" s="28" customFormat="1" ht="17.45" customHeight="1" x14ac:dyDescent="0.25">
      <c r="A54" s="164"/>
      <c r="B54" s="158" t="s">
        <v>94</v>
      </c>
      <c r="C54" s="171" t="s">
        <v>95</v>
      </c>
      <c r="D54" s="160" t="s">
        <v>40</v>
      </c>
      <c r="E54" s="207">
        <v>2</v>
      </c>
      <c r="F54" s="208"/>
      <c r="G54" s="209"/>
      <c r="H54" s="177">
        <f>+F54*E54</f>
        <v>0</v>
      </c>
      <c r="I54" s="178">
        <f>+G54*E54</f>
        <v>0</v>
      </c>
    </row>
    <row r="55" spans="1:9" s="28" customFormat="1" ht="17.45" customHeight="1" x14ac:dyDescent="0.25">
      <c r="A55" s="164"/>
      <c r="B55" s="158" t="s">
        <v>96</v>
      </c>
      <c r="C55" s="171" t="s">
        <v>97</v>
      </c>
      <c r="D55" s="160" t="s">
        <v>40</v>
      </c>
      <c r="E55" s="207">
        <v>1</v>
      </c>
      <c r="F55" s="208"/>
      <c r="G55" s="209"/>
      <c r="H55" s="177">
        <f t="shared" si="9"/>
        <v>0</v>
      </c>
      <c r="I55" s="178">
        <f t="shared" si="10"/>
        <v>0</v>
      </c>
    </row>
    <row r="56" spans="1:9" s="28" customFormat="1" ht="17.45" customHeight="1" x14ac:dyDescent="0.25">
      <c r="A56" s="165"/>
      <c r="B56" s="158" t="s">
        <v>98</v>
      </c>
      <c r="C56" s="185" t="s">
        <v>99</v>
      </c>
      <c r="D56" s="160" t="s">
        <v>40</v>
      </c>
      <c r="E56" s="216">
        <v>1</v>
      </c>
      <c r="F56" s="208"/>
      <c r="G56" s="209"/>
      <c r="H56" s="177">
        <f t="shared" si="9"/>
        <v>0</v>
      </c>
      <c r="I56" s="178">
        <f t="shared" si="10"/>
        <v>0</v>
      </c>
    </row>
    <row r="57" spans="1:9" s="28" customFormat="1" ht="17.45" customHeight="1" x14ac:dyDescent="0.25">
      <c r="A57" s="165"/>
      <c r="B57" s="158" t="s">
        <v>100</v>
      </c>
      <c r="C57" s="185" t="s">
        <v>101</v>
      </c>
      <c r="D57" s="160" t="s">
        <v>40</v>
      </c>
      <c r="E57" s="216">
        <v>1</v>
      </c>
      <c r="F57" s="208"/>
      <c r="G57" s="209"/>
      <c r="H57" s="177">
        <f t="shared" si="9"/>
        <v>0</v>
      </c>
      <c r="I57" s="178">
        <f t="shared" si="10"/>
        <v>0</v>
      </c>
    </row>
    <row r="58" spans="1:9" s="28" customFormat="1" ht="17.45" customHeight="1" x14ac:dyDescent="0.25">
      <c r="A58" s="165"/>
      <c r="B58" s="158" t="s">
        <v>102</v>
      </c>
      <c r="C58" s="185" t="s">
        <v>103</v>
      </c>
      <c r="D58" s="160" t="s">
        <v>40</v>
      </c>
      <c r="E58" s="216">
        <v>1</v>
      </c>
      <c r="F58" s="208"/>
      <c r="G58" s="209"/>
      <c r="H58" s="177">
        <f t="shared" si="9"/>
        <v>0</v>
      </c>
      <c r="I58" s="178">
        <f t="shared" si="10"/>
        <v>0</v>
      </c>
    </row>
    <row r="59" spans="1:9" s="28" customFormat="1" ht="17.45" customHeight="1" x14ac:dyDescent="0.25">
      <c r="A59" s="165"/>
      <c r="B59" s="158" t="s">
        <v>104</v>
      </c>
      <c r="C59" s="185" t="s">
        <v>105</v>
      </c>
      <c r="D59" s="160" t="s">
        <v>40</v>
      </c>
      <c r="E59" s="216">
        <v>1</v>
      </c>
      <c r="F59" s="208"/>
      <c r="G59" s="209"/>
      <c r="H59" s="177">
        <f t="shared" si="9"/>
        <v>0</v>
      </c>
      <c r="I59" s="178">
        <f t="shared" si="10"/>
        <v>0</v>
      </c>
    </row>
    <row r="60" spans="1:9" s="28" customFormat="1" ht="4.5" customHeight="1" x14ac:dyDescent="0.25">
      <c r="A60" s="161"/>
      <c r="B60" s="158"/>
      <c r="C60" s="159"/>
      <c r="D60" s="160"/>
      <c r="E60" s="207"/>
      <c r="F60" s="208"/>
      <c r="G60" s="209"/>
      <c r="H60" s="179"/>
      <c r="I60" s="180"/>
    </row>
    <row r="61" spans="1:9" s="58" customFormat="1" ht="49.5" customHeight="1" x14ac:dyDescent="0.25">
      <c r="A61" s="167">
        <v>6</v>
      </c>
      <c r="B61" s="173"/>
      <c r="C61" s="168" t="s">
        <v>425</v>
      </c>
      <c r="D61" s="163" t="s">
        <v>58</v>
      </c>
      <c r="E61" s="217">
        <v>1</v>
      </c>
      <c r="F61" s="208"/>
      <c r="G61" s="209"/>
      <c r="H61" s="187">
        <f t="shared" si="9"/>
        <v>0</v>
      </c>
      <c r="I61" s="188">
        <f t="shared" si="10"/>
        <v>0</v>
      </c>
    </row>
    <row r="62" spans="1:9" s="28" customFormat="1" ht="4.5" customHeight="1" x14ac:dyDescent="0.25">
      <c r="A62" s="161"/>
      <c r="B62" s="158"/>
      <c r="C62" s="159"/>
      <c r="D62" s="160"/>
      <c r="E62" s="207"/>
      <c r="F62" s="208"/>
      <c r="G62" s="209"/>
      <c r="H62" s="179"/>
      <c r="I62" s="180"/>
    </row>
    <row r="63" spans="1:9" s="58" customFormat="1" ht="30" customHeight="1" x14ac:dyDescent="0.25">
      <c r="A63" s="167">
        <v>7</v>
      </c>
      <c r="B63" s="174"/>
      <c r="C63" s="159" t="s">
        <v>116</v>
      </c>
      <c r="D63" s="163" t="s">
        <v>58</v>
      </c>
      <c r="E63" s="217">
        <v>1</v>
      </c>
      <c r="F63" s="208"/>
      <c r="G63" s="209"/>
      <c r="H63" s="190">
        <f>+F63*E63</f>
        <v>0</v>
      </c>
      <c r="I63" s="191">
        <f>+G63*E63</f>
        <v>0</v>
      </c>
    </row>
    <row r="64" spans="1:9" s="28" customFormat="1" ht="4.5" customHeight="1" x14ac:dyDescent="0.25">
      <c r="A64" s="161"/>
      <c r="B64" s="158"/>
      <c r="C64" s="159"/>
      <c r="D64" s="160"/>
      <c r="E64" s="207"/>
      <c r="F64" s="208"/>
      <c r="G64" s="209"/>
      <c r="H64" s="179"/>
      <c r="I64" s="180"/>
    </row>
    <row r="65" spans="1:9" s="58" customFormat="1" ht="31.5" customHeight="1" x14ac:dyDescent="0.25">
      <c r="A65" s="167">
        <v>8</v>
      </c>
      <c r="B65" s="174"/>
      <c r="C65" s="168" t="s">
        <v>752</v>
      </c>
      <c r="D65" s="163" t="s">
        <v>58</v>
      </c>
      <c r="E65" s="217">
        <v>2</v>
      </c>
      <c r="F65" s="208"/>
      <c r="G65" s="209"/>
      <c r="H65" s="187">
        <f t="shared" ref="H65:H75" si="11">+F65*E65</f>
        <v>0</v>
      </c>
      <c r="I65" s="188">
        <f t="shared" ref="I65:I75" si="12">+G65*E65</f>
        <v>0</v>
      </c>
    </row>
    <row r="66" spans="1:9" s="28" customFormat="1" ht="4.5" customHeight="1" x14ac:dyDescent="0.25">
      <c r="A66" s="161"/>
      <c r="B66" s="158"/>
      <c r="C66" s="159"/>
      <c r="D66" s="160"/>
      <c r="E66" s="207"/>
      <c r="F66" s="208"/>
      <c r="G66" s="209"/>
      <c r="H66" s="179"/>
      <c r="I66" s="180"/>
    </row>
    <row r="67" spans="1:9" s="28" customFormat="1" ht="30" customHeight="1" x14ac:dyDescent="0.25">
      <c r="A67" s="167">
        <v>9</v>
      </c>
      <c r="B67" s="172"/>
      <c r="C67" s="168" t="s">
        <v>426</v>
      </c>
      <c r="D67" s="163" t="s">
        <v>58</v>
      </c>
      <c r="E67" s="217">
        <v>1</v>
      </c>
      <c r="F67" s="208"/>
      <c r="G67" s="209"/>
      <c r="H67" s="187">
        <f t="shared" si="11"/>
        <v>0</v>
      </c>
      <c r="I67" s="188">
        <f t="shared" si="12"/>
        <v>0</v>
      </c>
    </row>
    <row r="68" spans="1:9" s="28" customFormat="1" ht="4.5" customHeight="1" x14ac:dyDescent="0.25">
      <c r="A68" s="161"/>
      <c r="B68" s="158"/>
      <c r="C68" s="159"/>
      <c r="D68" s="160"/>
      <c r="E68" s="207"/>
      <c r="F68" s="208"/>
      <c r="G68" s="209"/>
      <c r="H68" s="179"/>
      <c r="I68" s="180"/>
    </row>
    <row r="69" spans="1:9" s="28" customFormat="1" ht="42.75" customHeight="1" x14ac:dyDescent="0.25">
      <c r="A69" s="167">
        <v>10</v>
      </c>
      <c r="B69" s="172"/>
      <c r="C69" s="168" t="s">
        <v>428</v>
      </c>
      <c r="D69" s="163" t="s">
        <v>58</v>
      </c>
      <c r="E69" s="217">
        <v>1</v>
      </c>
      <c r="F69" s="208"/>
      <c r="G69" s="209"/>
      <c r="H69" s="187">
        <f t="shared" si="11"/>
        <v>0</v>
      </c>
      <c r="I69" s="188">
        <f t="shared" si="12"/>
        <v>0</v>
      </c>
    </row>
    <row r="70" spans="1:9" s="28" customFormat="1" ht="4.5" customHeight="1" x14ac:dyDescent="0.25">
      <c r="A70" s="161"/>
      <c r="B70" s="158"/>
      <c r="C70" s="159"/>
      <c r="D70" s="160"/>
      <c r="E70" s="207"/>
      <c r="F70" s="208"/>
      <c r="G70" s="209"/>
      <c r="H70" s="179"/>
      <c r="I70" s="180"/>
    </row>
    <row r="71" spans="1:9" s="28" customFormat="1" ht="18.600000000000001" customHeight="1" x14ac:dyDescent="0.25">
      <c r="A71" s="167">
        <v>11</v>
      </c>
      <c r="B71" s="172"/>
      <c r="C71" s="168" t="s">
        <v>427</v>
      </c>
      <c r="D71" s="163" t="s">
        <v>58</v>
      </c>
      <c r="E71" s="217">
        <v>1</v>
      </c>
      <c r="F71" s="208"/>
      <c r="G71" s="209"/>
      <c r="H71" s="187">
        <f t="shared" si="11"/>
        <v>0</v>
      </c>
      <c r="I71" s="188">
        <f t="shared" si="12"/>
        <v>0</v>
      </c>
    </row>
    <row r="72" spans="1:9" s="28" customFormat="1" ht="4.5" customHeight="1" x14ac:dyDescent="0.25">
      <c r="A72" s="161"/>
      <c r="B72" s="158"/>
      <c r="C72" s="159"/>
      <c r="D72" s="160"/>
      <c r="E72" s="207"/>
      <c r="F72" s="208"/>
      <c r="G72" s="209"/>
      <c r="H72" s="179"/>
      <c r="I72" s="180"/>
    </row>
    <row r="73" spans="1:9" s="28" customFormat="1" ht="42" customHeight="1" x14ac:dyDescent="0.25">
      <c r="A73" s="167">
        <v>12</v>
      </c>
      <c r="B73" s="172"/>
      <c r="C73" s="168" t="s">
        <v>429</v>
      </c>
      <c r="D73" s="163" t="s">
        <v>58</v>
      </c>
      <c r="E73" s="217">
        <v>1</v>
      </c>
      <c r="F73" s="208"/>
      <c r="G73" s="209"/>
      <c r="H73" s="187">
        <f t="shared" si="11"/>
        <v>0</v>
      </c>
      <c r="I73" s="188">
        <f t="shared" si="12"/>
        <v>0</v>
      </c>
    </row>
    <row r="74" spans="1:9" s="28" customFormat="1" ht="4.5" customHeight="1" x14ac:dyDescent="0.25">
      <c r="A74" s="161"/>
      <c r="B74" s="158"/>
      <c r="C74" s="159"/>
      <c r="D74" s="160"/>
      <c r="E74" s="207"/>
      <c r="F74" s="208"/>
      <c r="G74" s="209"/>
      <c r="H74" s="179"/>
      <c r="I74" s="180"/>
    </row>
    <row r="75" spans="1:9" s="28" customFormat="1" ht="30" customHeight="1" x14ac:dyDescent="0.25">
      <c r="A75" s="167">
        <v>13</v>
      </c>
      <c r="B75" s="172"/>
      <c r="C75" s="168" t="s">
        <v>430</v>
      </c>
      <c r="D75" s="163" t="s">
        <v>58</v>
      </c>
      <c r="E75" s="216">
        <v>1</v>
      </c>
      <c r="F75" s="208"/>
      <c r="G75" s="209"/>
      <c r="H75" s="187">
        <f t="shared" si="11"/>
        <v>0</v>
      </c>
      <c r="I75" s="188">
        <f t="shared" si="12"/>
        <v>0</v>
      </c>
    </row>
    <row r="76" spans="1:9" s="28" customFormat="1" ht="4.5" customHeight="1" x14ac:dyDescent="0.25">
      <c r="A76" s="161"/>
      <c r="B76" s="158"/>
      <c r="C76" s="159"/>
      <c r="D76" s="160"/>
      <c r="E76" s="207"/>
      <c r="F76" s="208"/>
      <c r="G76" s="209"/>
      <c r="H76" s="179"/>
      <c r="I76" s="180"/>
    </row>
    <row r="77" spans="1:9" s="28" customFormat="1" ht="15" customHeight="1" x14ac:dyDescent="0.25">
      <c r="A77" s="167">
        <v>14</v>
      </c>
      <c r="B77" s="172"/>
      <c r="C77" s="159" t="s">
        <v>117</v>
      </c>
      <c r="D77" s="163"/>
      <c r="E77" s="210"/>
      <c r="F77" s="208"/>
      <c r="G77" s="209"/>
      <c r="H77" s="181">
        <f>+SUM(H78:H81)</f>
        <v>0</v>
      </c>
      <c r="I77" s="182">
        <f>+SUM(I78:I81)</f>
        <v>0</v>
      </c>
    </row>
    <row r="78" spans="1:9" s="28" customFormat="1" ht="18" customHeight="1" x14ac:dyDescent="0.25">
      <c r="A78" s="167"/>
      <c r="B78" s="172" t="s">
        <v>334</v>
      </c>
      <c r="C78" s="171" t="s">
        <v>119</v>
      </c>
      <c r="D78" s="160" t="s">
        <v>40</v>
      </c>
      <c r="E78" s="207">
        <v>2</v>
      </c>
      <c r="F78" s="208"/>
      <c r="G78" s="209"/>
      <c r="H78" s="177">
        <f t="shared" ref="H78:H81" si="13">+F78*E78</f>
        <v>0</v>
      </c>
      <c r="I78" s="178">
        <f t="shared" ref="I78:I81" si="14">+E78*G78</f>
        <v>0</v>
      </c>
    </row>
    <row r="79" spans="1:9" s="28" customFormat="1" ht="27" customHeight="1" x14ac:dyDescent="0.25">
      <c r="A79" s="164"/>
      <c r="B79" s="172" t="s">
        <v>336</v>
      </c>
      <c r="C79" s="171" t="s">
        <v>121</v>
      </c>
      <c r="D79" s="160" t="s">
        <v>40</v>
      </c>
      <c r="E79" s="207">
        <v>2</v>
      </c>
      <c r="F79" s="208"/>
      <c r="G79" s="209"/>
      <c r="H79" s="177">
        <f t="shared" si="13"/>
        <v>0</v>
      </c>
      <c r="I79" s="178">
        <f t="shared" si="14"/>
        <v>0</v>
      </c>
    </row>
    <row r="80" spans="1:9" s="28" customFormat="1" ht="20.100000000000001" customHeight="1" x14ac:dyDescent="0.25">
      <c r="A80" s="164"/>
      <c r="B80" s="172" t="s">
        <v>338</v>
      </c>
      <c r="C80" s="189" t="s">
        <v>123</v>
      </c>
      <c r="D80" s="163" t="s">
        <v>40</v>
      </c>
      <c r="E80" s="217">
        <v>2</v>
      </c>
      <c r="F80" s="208"/>
      <c r="G80" s="209"/>
      <c r="H80" s="187">
        <f t="shared" si="13"/>
        <v>0</v>
      </c>
      <c r="I80" s="188">
        <f t="shared" si="14"/>
        <v>0</v>
      </c>
    </row>
    <row r="81" spans="1:9" s="28" customFormat="1" ht="20.100000000000001" customHeight="1" x14ac:dyDescent="0.25">
      <c r="A81" s="164"/>
      <c r="B81" s="172" t="s">
        <v>340</v>
      </c>
      <c r="C81" s="192" t="s">
        <v>453</v>
      </c>
      <c r="D81" s="163" t="s">
        <v>762</v>
      </c>
      <c r="E81" s="217">
        <v>1200</v>
      </c>
      <c r="F81" s="208"/>
      <c r="G81" s="209"/>
      <c r="H81" s="187">
        <f t="shared" si="13"/>
        <v>0</v>
      </c>
      <c r="I81" s="188">
        <f t="shared" si="14"/>
        <v>0</v>
      </c>
    </row>
    <row r="82" spans="1:9" s="28" customFormat="1" ht="4.5" customHeight="1" x14ac:dyDescent="0.25">
      <c r="A82" s="161"/>
      <c r="B82" s="158"/>
      <c r="C82" s="159"/>
      <c r="D82" s="160"/>
      <c r="E82" s="207"/>
      <c r="F82" s="208"/>
      <c r="G82" s="209"/>
      <c r="H82" s="179"/>
      <c r="I82" s="180"/>
    </row>
    <row r="83" spans="1:9" s="2" customFormat="1" ht="15" customHeight="1" x14ac:dyDescent="0.2">
      <c r="A83" s="175">
        <v>15</v>
      </c>
      <c r="B83" s="126"/>
      <c r="C83" s="168" t="s">
        <v>457</v>
      </c>
      <c r="D83" s="160"/>
      <c r="E83" s="219"/>
      <c r="F83" s="208"/>
      <c r="G83" s="209"/>
      <c r="H83" s="181">
        <f>+SUM(H84:H87)</f>
        <v>0</v>
      </c>
      <c r="I83" s="182">
        <f>+SUM(I84:I87)</f>
        <v>0</v>
      </c>
    </row>
    <row r="84" spans="1:9" s="2" customFormat="1" ht="15" customHeight="1" x14ac:dyDescent="0.2">
      <c r="A84" s="175"/>
      <c r="B84" s="126" t="s">
        <v>235</v>
      </c>
      <c r="C84" s="194" t="s">
        <v>431</v>
      </c>
      <c r="D84" s="160" t="s">
        <v>58</v>
      </c>
      <c r="E84" s="220">
        <v>1</v>
      </c>
      <c r="F84" s="208"/>
      <c r="G84" s="209"/>
      <c r="H84" s="177">
        <f>+E84*F84</f>
        <v>0</v>
      </c>
      <c r="I84" s="178">
        <f>+E84*G84</f>
        <v>0</v>
      </c>
    </row>
    <row r="85" spans="1:9" s="2" customFormat="1" ht="15" customHeight="1" x14ac:dyDescent="0.2">
      <c r="A85" s="175"/>
      <c r="B85" s="126" t="s">
        <v>236</v>
      </c>
      <c r="C85" s="194" t="s">
        <v>432</v>
      </c>
      <c r="D85" s="160" t="s">
        <v>58</v>
      </c>
      <c r="E85" s="220">
        <v>1</v>
      </c>
      <c r="F85" s="208"/>
      <c r="G85" s="209"/>
      <c r="H85" s="177">
        <f>+E85*F85</f>
        <v>0</v>
      </c>
      <c r="I85" s="178">
        <f>+E85*G85</f>
        <v>0</v>
      </c>
    </row>
    <row r="86" spans="1:9" s="2" customFormat="1" ht="15" customHeight="1" x14ac:dyDescent="0.2">
      <c r="A86" s="175"/>
      <c r="B86" s="126" t="s">
        <v>237</v>
      </c>
      <c r="C86" s="194" t="s">
        <v>433</v>
      </c>
      <c r="D86" s="160" t="s">
        <v>58</v>
      </c>
      <c r="E86" s="220">
        <v>1</v>
      </c>
      <c r="F86" s="208"/>
      <c r="G86" s="209"/>
      <c r="H86" s="177">
        <f>+E86*F86</f>
        <v>0</v>
      </c>
      <c r="I86" s="178">
        <f>+E86*G86</f>
        <v>0</v>
      </c>
    </row>
    <row r="87" spans="1:9" s="2" customFormat="1" ht="15" customHeight="1" x14ac:dyDescent="0.2">
      <c r="A87" s="175"/>
      <c r="B87" s="126" t="s">
        <v>343</v>
      </c>
      <c r="C87" s="194" t="s">
        <v>436</v>
      </c>
      <c r="D87" s="160" t="s">
        <v>58</v>
      </c>
      <c r="E87" s="220">
        <v>1</v>
      </c>
      <c r="F87" s="208"/>
      <c r="G87" s="209"/>
      <c r="H87" s="177">
        <f>+E87*F87</f>
        <v>0</v>
      </c>
      <c r="I87" s="178">
        <f>+E87*G87</f>
        <v>0</v>
      </c>
    </row>
    <row r="88" spans="1:9" s="2" customFormat="1" ht="3.75" customHeight="1" x14ac:dyDescent="0.2">
      <c r="A88" s="175"/>
      <c r="B88" s="126"/>
      <c r="C88" s="194"/>
      <c r="D88" s="160"/>
      <c r="E88" s="220"/>
      <c r="F88" s="208"/>
      <c r="G88" s="209"/>
      <c r="H88" s="177"/>
      <c r="I88" s="178"/>
    </row>
    <row r="89" spans="1:9" s="2" customFormat="1" ht="15" customHeight="1" x14ac:dyDescent="0.2">
      <c r="A89" s="175">
        <v>16</v>
      </c>
      <c r="B89" s="126"/>
      <c r="C89" s="195" t="s">
        <v>131</v>
      </c>
      <c r="D89" s="160"/>
      <c r="E89" s="219"/>
      <c r="F89" s="208"/>
      <c r="G89" s="209"/>
      <c r="H89" s="177">
        <f>+SUM(H90:H92)</f>
        <v>0</v>
      </c>
      <c r="I89" s="178">
        <f>+SUM(I90:I92)</f>
        <v>0</v>
      </c>
    </row>
    <row r="90" spans="1:9" s="2" customFormat="1" ht="15" customHeight="1" x14ac:dyDescent="0.2">
      <c r="A90" s="175"/>
      <c r="B90" s="126" t="s">
        <v>118</v>
      </c>
      <c r="C90" s="194" t="s">
        <v>434</v>
      </c>
      <c r="D90" s="160" t="s">
        <v>36</v>
      </c>
      <c r="E90" s="219">
        <v>1</v>
      </c>
      <c r="F90" s="208"/>
      <c r="G90" s="209"/>
      <c r="H90" s="177">
        <f>+E90*F90</f>
        <v>0</v>
      </c>
      <c r="I90" s="178">
        <f>+E90*G90</f>
        <v>0</v>
      </c>
    </row>
    <row r="91" spans="1:9" s="2" customFormat="1" ht="15" customHeight="1" x14ac:dyDescent="0.2">
      <c r="A91" s="175"/>
      <c r="B91" s="126" t="s">
        <v>120</v>
      </c>
      <c r="C91" s="185" t="s">
        <v>134</v>
      </c>
      <c r="D91" s="160" t="s">
        <v>36</v>
      </c>
      <c r="E91" s="219">
        <v>1</v>
      </c>
      <c r="F91" s="208"/>
      <c r="G91" s="209"/>
      <c r="H91" s="177">
        <f>+E91*F91</f>
        <v>0</v>
      </c>
      <c r="I91" s="178">
        <f>+E91*G91</f>
        <v>0</v>
      </c>
    </row>
    <row r="92" spans="1:9" s="2" customFormat="1" ht="15" customHeight="1" x14ac:dyDescent="0.2">
      <c r="A92" s="175"/>
      <c r="B92" s="126" t="s">
        <v>122</v>
      </c>
      <c r="C92" s="194" t="s">
        <v>435</v>
      </c>
      <c r="D92" s="160" t="s">
        <v>36</v>
      </c>
      <c r="E92" s="219">
        <v>1</v>
      </c>
      <c r="F92" s="208"/>
      <c r="G92" s="209"/>
      <c r="H92" s="177">
        <f>+E92*F92</f>
        <v>0</v>
      </c>
      <c r="I92" s="178">
        <f>+E92*G92</f>
        <v>0</v>
      </c>
    </row>
    <row r="93" spans="1:9" s="2" customFormat="1" ht="4.5" customHeight="1" x14ac:dyDescent="0.2">
      <c r="A93" s="175"/>
      <c r="B93" s="126"/>
      <c r="C93" s="185"/>
      <c r="D93" s="160"/>
      <c r="E93" s="219"/>
      <c r="F93" s="208"/>
      <c r="G93" s="209"/>
      <c r="H93" s="177"/>
      <c r="I93" s="178"/>
    </row>
    <row r="94" spans="1:9" s="2" customFormat="1" ht="15" customHeight="1" x14ac:dyDescent="0.2">
      <c r="A94" s="221"/>
      <c r="B94" s="222"/>
      <c r="C94" s="223"/>
      <c r="D94" s="224"/>
      <c r="E94" s="220"/>
      <c r="F94" s="208"/>
      <c r="G94" s="209"/>
      <c r="H94" s="177">
        <f t="shared" ref="H94:H103" si="15">+E94*F94</f>
        <v>0</v>
      </c>
      <c r="I94" s="178">
        <f t="shared" ref="I94:I103" si="16">+E94*G94</f>
        <v>0</v>
      </c>
    </row>
    <row r="95" spans="1:9" s="2" customFormat="1" ht="15" customHeight="1" x14ac:dyDescent="0.2">
      <c r="A95" s="221"/>
      <c r="B95" s="222"/>
      <c r="C95" s="223"/>
      <c r="D95" s="224"/>
      <c r="E95" s="220"/>
      <c r="F95" s="208"/>
      <c r="G95" s="209"/>
      <c r="H95" s="177">
        <f t="shared" si="15"/>
        <v>0</v>
      </c>
      <c r="I95" s="178">
        <f t="shared" si="16"/>
        <v>0</v>
      </c>
    </row>
    <row r="96" spans="1:9" s="2" customFormat="1" ht="15" customHeight="1" x14ac:dyDescent="0.2">
      <c r="A96" s="221"/>
      <c r="B96" s="222"/>
      <c r="C96" s="223"/>
      <c r="D96" s="224"/>
      <c r="E96" s="220"/>
      <c r="F96" s="208"/>
      <c r="G96" s="209"/>
      <c r="H96" s="177">
        <f t="shared" si="15"/>
        <v>0</v>
      </c>
      <c r="I96" s="178">
        <f t="shared" si="16"/>
        <v>0</v>
      </c>
    </row>
    <row r="97" spans="1:9" s="2" customFormat="1" ht="15" customHeight="1" x14ac:dyDescent="0.2">
      <c r="A97" s="221"/>
      <c r="B97" s="222"/>
      <c r="C97" s="223"/>
      <c r="D97" s="224"/>
      <c r="E97" s="220"/>
      <c r="F97" s="208"/>
      <c r="G97" s="209"/>
      <c r="H97" s="177">
        <f t="shared" si="15"/>
        <v>0</v>
      </c>
      <c r="I97" s="178">
        <f t="shared" si="16"/>
        <v>0</v>
      </c>
    </row>
    <row r="98" spans="1:9" s="2" customFormat="1" ht="15" customHeight="1" x14ac:dyDescent="0.2">
      <c r="A98" s="221"/>
      <c r="B98" s="222"/>
      <c r="C98" s="223"/>
      <c r="D98" s="224"/>
      <c r="E98" s="220"/>
      <c r="F98" s="208"/>
      <c r="G98" s="209"/>
      <c r="H98" s="177">
        <f t="shared" si="15"/>
        <v>0</v>
      </c>
      <c r="I98" s="178">
        <f t="shared" si="16"/>
        <v>0</v>
      </c>
    </row>
    <row r="99" spans="1:9" s="2" customFormat="1" ht="15" customHeight="1" x14ac:dyDescent="0.2">
      <c r="A99" s="221"/>
      <c r="B99" s="222"/>
      <c r="C99" s="223"/>
      <c r="D99" s="224"/>
      <c r="E99" s="220"/>
      <c r="F99" s="208"/>
      <c r="G99" s="209"/>
      <c r="H99" s="177">
        <f t="shared" si="15"/>
        <v>0</v>
      </c>
      <c r="I99" s="178">
        <f t="shared" si="16"/>
        <v>0</v>
      </c>
    </row>
    <row r="100" spans="1:9" s="2" customFormat="1" ht="15" customHeight="1" x14ac:dyDescent="0.2">
      <c r="A100" s="221"/>
      <c r="B100" s="222"/>
      <c r="C100" s="223"/>
      <c r="D100" s="224"/>
      <c r="E100" s="220"/>
      <c r="F100" s="208"/>
      <c r="G100" s="209"/>
      <c r="H100" s="177">
        <f t="shared" si="15"/>
        <v>0</v>
      </c>
      <c r="I100" s="178">
        <f t="shared" si="16"/>
        <v>0</v>
      </c>
    </row>
    <row r="101" spans="1:9" s="2" customFormat="1" ht="15" customHeight="1" x14ac:dyDescent="0.2">
      <c r="A101" s="221"/>
      <c r="B101" s="222"/>
      <c r="C101" s="223"/>
      <c r="D101" s="224"/>
      <c r="E101" s="220"/>
      <c r="F101" s="208"/>
      <c r="G101" s="209"/>
      <c r="H101" s="177">
        <f t="shared" si="15"/>
        <v>0</v>
      </c>
      <c r="I101" s="178">
        <f t="shared" si="16"/>
        <v>0</v>
      </c>
    </row>
    <row r="102" spans="1:9" s="2" customFormat="1" ht="15" customHeight="1" x14ac:dyDescent="0.2">
      <c r="A102" s="221"/>
      <c r="B102" s="222"/>
      <c r="C102" s="223"/>
      <c r="D102" s="224"/>
      <c r="E102" s="220"/>
      <c r="F102" s="208"/>
      <c r="G102" s="209"/>
      <c r="H102" s="177">
        <f t="shared" si="15"/>
        <v>0</v>
      </c>
      <c r="I102" s="178">
        <f t="shared" si="16"/>
        <v>0</v>
      </c>
    </row>
    <row r="103" spans="1:9" s="2" customFormat="1" ht="15" customHeight="1" x14ac:dyDescent="0.2">
      <c r="A103" s="221"/>
      <c r="B103" s="222"/>
      <c r="C103" s="223"/>
      <c r="D103" s="224"/>
      <c r="E103" s="220"/>
      <c r="F103" s="208"/>
      <c r="G103" s="209"/>
      <c r="H103" s="177">
        <f t="shared" si="15"/>
        <v>0</v>
      </c>
      <c r="I103" s="178">
        <f t="shared" si="16"/>
        <v>0</v>
      </c>
    </row>
    <row r="104" spans="1:9" s="2" customFormat="1" ht="6.75" customHeight="1" thickBot="1" x14ac:dyDescent="0.25">
      <c r="A104" s="175"/>
      <c r="B104" s="126"/>
      <c r="C104" s="185"/>
      <c r="D104" s="160"/>
      <c r="E104" s="193"/>
      <c r="F104" s="176"/>
      <c r="G104" s="155"/>
      <c r="H104" s="177"/>
      <c r="I104" s="178"/>
    </row>
    <row r="105" spans="1:9" ht="19.149999999999999" customHeight="1" thickBot="1" x14ac:dyDescent="0.3">
      <c r="A105" s="607" t="str">
        <f>A3</f>
        <v>C-1.1 Provisiones Principales ET Mendoza Norte 220/132 kV</v>
      </c>
      <c r="B105" s="608"/>
      <c r="C105" s="608"/>
      <c r="D105" s="608"/>
      <c r="E105" s="608"/>
      <c r="F105" s="608"/>
      <c r="G105" s="196" t="s">
        <v>756</v>
      </c>
      <c r="H105" s="64">
        <f>+H8+H10+H35+H49+H61+H63+H65+H67+H69+H71+H73+H75+H77++H33+H89+H83+SUM(H94:H103)</f>
        <v>0</v>
      </c>
      <c r="I105" s="63">
        <f>+I8+I10+I35+I49+I61+I63+I65+I67+I69+I71+I73+I75+I77+I33+I89+I83+SUM(I94:I103)</f>
        <v>0</v>
      </c>
    </row>
    <row r="106" spans="1:9" customFormat="1" ht="15" x14ac:dyDescent="0.25">
      <c r="A106" s="610" t="s">
        <v>757</v>
      </c>
      <c r="B106" s="610"/>
      <c r="C106" s="610"/>
      <c r="D106" s="610"/>
      <c r="E106" s="610"/>
      <c r="F106" s="610"/>
      <c r="G106" s="610"/>
      <c r="H106" s="610"/>
      <c r="I106" s="610"/>
    </row>
    <row r="107" spans="1:9" customFormat="1" ht="15" x14ac:dyDescent="0.25">
      <c r="A107" s="611" t="s">
        <v>758</v>
      </c>
      <c r="B107" s="611"/>
      <c r="C107" s="611"/>
      <c r="D107" s="611"/>
      <c r="E107" s="611"/>
      <c r="F107" s="611"/>
      <c r="G107" s="611"/>
      <c r="H107" s="611"/>
      <c r="I107" s="611"/>
    </row>
    <row r="108" spans="1:9" customFormat="1" ht="15" x14ac:dyDescent="0.25">
      <c r="A108" s="612"/>
      <c r="B108" s="612"/>
      <c r="C108" s="612"/>
      <c r="D108" s="612"/>
      <c r="E108" s="612"/>
      <c r="F108" s="612"/>
      <c r="G108" s="612"/>
      <c r="H108" s="612"/>
      <c r="I108" s="612"/>
    </row>
    <row r="109" spans="1:9" customFormat="1" ht="15" x14ac:dyDescent="0.25">
      <c r="A109" s="612"/>
      <c r="B109" s="612"/>
      <c r="C109" s="612"/>
      <c r="D109" s="612"/>
      <c r="E109" s="612"/>
      <c r="F109" s="612"/>
      <c r="G109" s="612"/>
      <c r="H109" s="612"/>
      <c r="I109" s="612"/>
    </row>
    <row r="110" spans="1:9" x14ac:dyDescent="0.25">
      <c r="A110"/>
      <c r="B110"/>
      <c r="C110" s="613" t="s">
        <v>759</v>
      </c>
      <c r="D110" s="613"/>
      <c r="E110"/>
      <c r="F110"/>
      <c r="G110"/>
      <c r="H110" s="613" t="s">
        <v>759</v>
      </c>
      <c r="I110" s="613"/>
    </row>
    <row r="111" spans="1:9" x14ac:dyDescent="0.25">
      <c r="A111"/>
      <c r="B111"/>
      <c r="C111" s="606" t="s">
        <v>760</v>
      </c>
      <c r="D111" s="606"/>
      <c r="E111"/>
      <c r="F111"/>
      <c r="G111"/>
      <c r="H111" s="606" t="s">
        <v>761</v>
      </c>
      <c r="I111" s="606"/>
    </row>
    <row r="112" spans="1:9" x14ac:dyDescent="0.25">
      <c r="A112"/>
      <c r="B112"/>
      <c r="C112"/>
      <c r="D112"/>
      <c r="E112"/>
      <c r="F112"/>
      <c r="G112"/>
      <c r="H112"/>
      <c r="I112"/>
    </row>
  </sheetData>
  <sheetProtection algorithmName="SHA-512" hashValue="3eMxhe0WZdw+zMY/v3ivXO99bP4UQLUTB4Gc0GyofY9oFluArw6OpB0wpBnT6r3r/MiwXgF2Kb++TcazIsh+HQ==" saltValue="8Hu+dZPOG+1J9LWy6cBGbA==" spinCount="100000" sheet="1" objects="1" scenarios="1"/>
  <mergeCells count="17">
    <mergeCell ref="A106:I106"/>
    <mergeCell ref="A107:I107"/>
    <mergeCell ref="C110:D110"/>
    <mergeCell ref="H110:I110"/>
    <mergeCell ref="C111:D111"/>
    <mergeCell ref="H111:I111"/>
    <mergeCell ref="A108:I108"/>
    <mergeCell ref="A109:I109"/>
    <mergeCell ref="A105:F105"/>
    <mergeCell ref="A1:I1"/>
    <mergeCell ref="A3:I3"/>
    <mergeCell ref="A5:A7"/>
    <mergeCell ref="B5:B7"/>
    <mergeCell ref="D5:D7"/>
    <mergeCell ref="E5:E7"/>
    <mergeCell ref="F5:G6"/>
    <mergeCell ref="H5:I6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3" fitToHeight="4" orientation="landscape" r:id="rId1"/>
  <headerFooter>
    <oddHeader>&amp;L&amp;G&amp;R&amp;G</oddHeader>
  </headerFooter>
  <rowBreaks count="2" manualBreakCount="2">
    <brk id="35" max="8" man="1"/>
    <brk id="76" max="8" man="1"/>
  </rowBreaks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09"/>
  <sheetViews>
    <sheetView view="pageBreakPreview" zoomScale="130" zoomScaleNormal="85" zoomScaleSheetLayoutView="130" workbookViewId="0">
      <selection activeCell="A74" sqref="A8:E74"/>
    </sheetView>
  </sheetViews>
  <sheetFormatPr baseColWidth="10" defaultColWidth="11.42578125" defaultRowHeight="12.75" x14ac:dyDescent="0.2"/>
  <cols>
    <col min="1" max="1" width="4.7109375" style="13" customWidth="1"/>
    <col min="2" max="2" width="5.28515625" style="13" customWidth="1"/>
    <col min="3" max="3" width="60.7109375" style="12" customWidth="1"/>
    <col min="4" max="4" width="7.140625" style="12" bestFit="1" customWidth="1"/>
    <col min="5" max="5" width="6.28515625" style="12" customWidth="1"/>
    <col min="6" max="6" width="15" style="12" customWidth="1"/>
    <col min="7" max="7" width="20.42578125" style="237" customWidth="1"/>
    <col min="8" max="8" width="14.140625" style="2" customWidth="1"/>
    <col min="9" max="9" width="21.85546875" style="2" customWidth="1"/>
    <col min="10" max="234" width="11.5703125" style="2"/>
    <col min="235" max="235" width="5.5703125" style="2" customWidth="1"/>
    <col min="236" max="236" width="6.28515625" style="2" customWidth="1"/>
    <col min="237" max="237" width="122.42578125" style="2" customWidth="1"/>
    <col min="238" max="238" width="7.140625" style="2" bestFit="1" customWidth="1"/>
    <col min="239" max="239" width="7.140625" style="2" customWidth="1"/>
    <col min="240" max="243" width="15.7109375" style="2" customWidth="1"/>
    <col min="244" max="490" width="11.5703125" style="2"/>
    <col min="491" max="491" width="5.5703125" style="2" customWidth="1"/>
    <col min="492" max="492" width="6.28515625" style="2" customWidth="1"/>
    <col min="493" max="493" width="122.42578125" style="2" customWidth="1"/>
    <col min="494" max="494" width="7.140625" style="2" bestFit="1" customWidth="1"/>
    <col min="495" max="495" width="7.140625" style="2" customWidth="1"/>
    <col min="496" max="499" width="15.7109375" style="2" customWidth="1"/>
    <col min="500" max="746" width="11.5703125" style="2"/>
    <col min="747" max="747" width="5.5703125" style="2" customWidth="1"/>
    <col min="748" max="748" width="6.28515625" style="2" customWidth="1"/>
    <col min="749" max="749" width="122.42578125" style="2" customWidth="1"/>
    <col min="750" max="750" width="7.140625" style="2" bestFit="1" customWidth="1"/>
    <col min="751" max="751" width="7.140625" style="2" customWidth="1"/>
    <col min="752" max="755" width="15.7109375" style="2" customWidth="1"/>
    <col min="756" max="1002" width="11.5703125" style="2"/>
    <col min="1003" max="1003" width="5.5703125" style="2" customWidth="1"/>
    <col min="1004" max="1004" width="6.28515625" style="2" customWidth="1"/>
    <col min="1005" max="1005" width="122.42578125" style="2" customWidth="1"/>
    <col min="1006" max="1006" width="7.140625" style="2" bestFit="1" customWidth="1"/>
    <col min="1007" max="1007" width="7.140625" style="2" customWidth="1"/>
    <col min="1008" max="1011" width="15.7109375" style="2" customWidth="1"/>
    <col min="1012" max="1258" width="11.5703125" style="2"/>
    <col min="1259" max="1259" width="5.5703125" style="2" customWidth="1"/>
    <col min="1260" max="1260" width="6.28515625" style="2" customWidth="1"/>
    <col min="1261" max="1261" width="122.42578125" style="2" customWidth="1"/>
    <col min="1262" max="1262" width="7.140625" style="2" bestFit="1" customWidth="1"/>
    <col min="1263" max="1263" width="7.140625" style="2" customWidth="1"/>
    <col min="1264" max="1267" width="15.7109375" style="2" customWidth="1"/>
    <col min="1268" max="1514" width="11.5703125" style="2"/>
    <col min="1515" max="1515" width="5.5703125" style="2" customWidth="1"/>
    <col min="1516" max="1516" width="6.28515625" style="2" customWidth="1"/>
    <col min="1517" max="1517" width="122.42578125" style="2" customWidth="1"/>
    <col min="1518" max="1518" width="7.140625" style="2" bestFit="1" customWidth="1"/>
    <col min="1519" max="1519" width="7.140625" style="2" customWidth="1"/>
    <col min="1520" max="1523" width="15.7109375" style="2" customWidth="1"/>
    <col min="1524" max="1770" width="11.5703125" style="2"/>
    <col min="1771" max="1771" width="5.5703125" style="2" customWidth="1"/>
    <col min="1772" max="1772" width="6.28515625" style="2" customWidth="1"/>
    <col min="1773" max="1773" width="122.42578125" style="2" customWidth="1"/>
    <col min="1774" max="1774" width="7.140625" style="2" bestFit="1" customWidth="1"/>
    <col min="1775" max="1775" width="7.140625" style="2" customWidth="1"/>
    <col min="1776" max="1779" width="15.7109375" style="2" customWidth="1"/>
    <col min="1780" max="2026" width="11.5703125" style="2"/>
    <col min="2027" max="2027" width="5.5703125" style="2" customWidth="1"/>
    <col min="2028" max="2028" width="6.28515625" style="2" customWidth="1"/>
    <col min="2029" max="2029" width="122.42578125" style="2" customWidth="1"/>
    <col min="2030" max="2030" width="7.140625" style="2" bestFit="1" customWidth="1"/>
    <col min="2031" max="2031" width="7.140625" style="2" customWidth="1"/>
    <col min="2032" max="2035" width="15.7109375" style="2" customWidth="1"/>
    <col min="2036" max="2282" width="11.5703125" style="2"/>
    <col min="2283" max="2283" width="5.5703125" style="2" customWidth="1"/>
    <col min="2284" max="2284" width="6.28515625" style="2" customWidth="1"/>
    <col min="2285" max="2285" width="122.42578125" style="2" customWidth="1"/>
    <col min="2286" max="2286" width="7.140625" style="2" bestFit="1" customWidth="1"/>
    <col min="2287" max="2287" width="7.140625" style="2" customWidth="1"/>
    <col min="2288" max="2291" width="15.7109375" style="2" customWidth="1"/>
    <col min="2292" max="2538" width="11.5703125" style="2"/>
    <col min="2539" max="2539" width="5.5703125" style="2" customWidth="1"/>
    <col min="2540" max="2540" width="6.28515625" style="2" customWidth="1"/>
    <col min="2541" max="2541" width="122.42578125" style="2" customWidth="1"/>
    <col min="2542" max="2542" width="7.140625" style="2" bestFit="1" customWidth="1"/>
    <col min="2543" max="2543" width="7.140625" style="2" customWidth="1"/>
    <col min="2544" max="2547" width="15.7109375" style="2" customWidth="1"/>
    <col min="2548" max="2794" width="11.5703125" style="2"/>
    <col min="2795" max="2795" width="5.5703125" style="2" customWidth="1"/>
    <col min="2796" max="2796" width="6.28515625" style="2" customWidth="1"/>
    <col min="2797" max="2797" width="122.42578125" style="2" customWidth="1"/>
    <col min="2798" max="2798" width="7.140625" style="2" bestFit="1" customWidth="1"/>
    <col min="2799" max="2799" width="7.140625" style="2" customWidth="1"/>
    <col min="2800" max="2803" width="15.7109375" style="2" customWidth="1"/>
    <col min="2804" max="3050" width="11.5703125" style="2"/>
    <col min="3051" max="3051" width="5.5703125" style="2" customWidth="1"/>
    <col min="3052" max="3052" width="6.28515625" style="2" customWidth="1"/>
    <col min="3053" max="3053" width="122.42578125" style="2" customWidth="1"/>
    <col min="3054" max="3054" width="7.140625" style="2" bestFit="1" customWidth="1"/>
    <col min="3055" max="3055" width="7.140625" style="2" customWidth="1"/>
    <col min="3056" max="3059" width="15.7109375" style="2" customWidth="1"/>
    <col min="3060" max="3306" width="11.5703125" style="2"/>
    <col min="3307" max="3307" width="5.5703125" style="2" customWidth="1"/>
    <col min="3308" max="3308" width="6.28515625" style="2" customWidth="1"/>
    <col min="3309" max="3309" width="122.42578125" style="2" customWidth="1"/>
    <col min="3310" max="3310" width="7.140625" style="2" bestFit="1" customWidth="1"/>
    <col min="3311" max="3311" width="7.140625" style="2" customWidth="1"/>
    <col min="3312" max="3315" width="15.7109375" style="2" customWidth="1"/>
    <col min="3316" max="3562" width="11.5703125" style="2"/>
    <col min="3563" max="3563" width="5.5703125" style="2" customWidth="1"/>
    <col min="3564" max="3564" width="6.28515625" style="2" customWidth="1"/>
    <col min="3565" max="3565" width="122.42578125" style="2" customWidth="1"/>
    <col min="3566" max="3566" width="7.140625" style="2" bestFit="1" customWidth="1"/>
    <col min="3567" max="3567" width="7.140625" style="2" customWidth="1"/>
    <col min="3568" max="3571" width="15.7109375" style="2" customWidth="1"/>
    <col min="3572" max="3818" width="11.5703125" style="2"/>
    <col min="3819" max="3819" width="5.5703125" style="2" customWidth="1"/>
    <col min="3820" max="3820" width="6.28515625" style="2" customWidth="1"/>
    <col min="3821" max="3821" width="122.42578125" style="2" customWidth="1"/>
    <col min="3822" max="3822" width="7.140625" style="2" bestFit="1" customWidth="1"/>
    <col min="3823" max="3823" width="7.140625" style="2" customWidth="1"/>
    <col min="3824" max="3827" width="15.7109375" style="2" customWidth="1"/>
    <col min="3828" max="4074" width="11.5703125" style="2"/>
    <col min="4075" max="4075" width="5.5703125" style="2" customWidth="1"/>
    <col min="4076" max="4076" width="6.28515625" style="2" customWidth="1"/>
    <col min="4077" max="4077" width="122.42578125" style="2" customWidth="1"/>
    <col min="4078" max="4078" width="7.140625" style="2" bestFit="1" customWidth="1"/>
    <col min="4079" max="4079" width="7.140625" style="2" customWidth="1"/>
    <col min="4080" max="4083" width="15.7109375" style="2" customWidth="1"/>
    <col min="4084" max="4330" width="11.5703125" style="2"/>
    <col min="4331" max="4331" width="5.5703125" style="2" customWidth="1"/>
    <col min="4332" max="4332" width="6.28515625" style="2" customWidth="1"/>
    <col min="4333" max="4333" width="122.42578125" style="2" customWidth="1"/>
    <col min="4334" max="4334" width="7.140625" style="2" bestFit="1" customWidth="1"/>
    <col min="4335" max="4335" width="7.140625" style="2" customWidth="1"/>
    <col min="4336" max="4339" width="15.7109375" style="2" customWidth="1"/>
    <col min="4340" max="4586" width="11.5703125" style="2"/>
    <col min="4587" max="4587" width="5.5703125" style="2" customWidth="1"/>
    <col min="4588" max="4588" width="6.28515625" style="2" customWidth="1"/>
    <col min="4589" max="4589" width="122.42578125" style="2" customWidth="1"/>
    <col min="4590" max="4590" width="7.140625" style="2" bestFit="1" customWidth="1"/>
    <col min="4591" max="4591" width="7.140625" style="2" customWidth="1"/>
    <col min="4592" max="4595" width="15.7109375" style="2" customWidth="1"/>
    <col min="4596" max="4842" width="11.5703125" style="2"/>
    <col min="4843" max="4843" width="5.5703125" style="2" customWidth="1"/>
    <col min="4844" max="4844" width="6.28515625" style="2" customWidth="1"/>
    <col min="4845" max="4845" width="122.42578125" style="2" customWidth="1"/>
    <col min="4846" max="4846" width="7.140625" style="2" bestFit="1" customWidth="1"/>
    <col min="4847" max="4847" width="7.140625" style="2" customWidth="1"/>
    <col min="4848" max="4851" width="15.7109375" style="2" customWidth="1"/>
    <col min="4852" max="5098" width="11.5703125" style="2"/>
    <col min="5099" max="5099" width="5.5703125" style="2" customWidth="1"/>
    <col min="5100" max="5100" width="6.28515625" style="2" customWidth="1"/>
    <col min="5101" max="5101" width="122.42578125" style="2" customWidth="1"/>
    <col min="5102" max="5102" width="7.140625" style="2" bestFit="1" customWidth="1"/>
    <col min="5103" max="5103" width="7.140625" style="2" customWidth="1"/>
    <col min="5104" max="5107" width="15.7109375" style="2" customWidth="1"/>
    <col min="5108" max="5354" width="11.5703125" style="2"/>
    <col min="5355" max="5355" width="5.5703125" style="2" customWidth="1"/>
    <col min="5356" max="5356" width="6.28515625" style="2" customWidth="1"/>
    <col min="5357" max="5357" width="122.42578125" style="2" customWidth="1"/>
    <col min="5358" max="5358" width="7.140625" style="2" bestFit="1" customWidth="1"/>
    <col min="5359" max="5359" width="7.140625" style="2" customWidth="1"/>
    <col min="5360" max="5363" width="15.7109375" style="2" customWidth="1"/>
    <col min="5364" max="5610" width="11.5703125" style="2"/>
    <col min="5611" max="5611" width="5.5703125" style="2" customWidth="1"/>
    <col min="5612" max="5612" width="6.28515625" style="2" customWidth="1"/>
    <col min="5613" max="5613" width="122.42578125" style="2" customWidth="1"/>
    <col min="5614" max="5614" width="7.140625" style="2" bestFit="1" customWidth="1"/>
    <col min="5615" max="5615" width="7.140625" style="2" customWidth="1"/>
    <col min="5616" max="5619" width="15.7109375" style="2" customWidth="1"/>
    <col min="5620" max="5866" width="11.5703125" style="2"/>
    <col min="5867" max="5867" width="5.5703125" style="2" customWidth="1"/>
    <col min="5868" max="5868" width="6.28515625" style="2" customWidth="1"/>
    <col min="5869" max="5869" width="122.42578125" style="2" customWidth="1"/>
    <col min="5870" max="5870" width="7.140625" style="2" bestFit="1" customWidth="1"/>
    <col min="5871" max="5871" width="7.140625" style="2" customWidth="1"/>
    <col min="5872" max="5875" width="15.7109375" style="2" customWidth="1"/>
    <col min="5876" max="6122" width="11.5703125" style="2"/>
    <col min="6123" max="6123" width="5.5703125" style="2" customWidth="1"/>
    <col min="6124" max="6124" width="6.28515625" style="2" customWidth="1"/>
    <col min="6125" max="6125" width="122.42578125" style="2" customWidth="1"/>
    <col min="6126" max="6126" width="7.140625" style="2" bestFit="1" customWidth="1"/>
    <col min="6127" max="6127" width="7.140625" style="2" customWidth="1"/>
    <col min="6128" max="6131" width="15.7109375" style="2" customWidth="1"/>
    <col min="6132" max="6378" width="11.5703125" style="2"/>
    <col min="6379" max="6379" width="5.5703125" style="2" customWidth="1"/>
    <col min="6380" max="6380" width="6.28515625" style="2" customWidth="1"/>
    <col min="6381" max="6381" width="122.42578125" style="2" customWidth="1"/>
    <col min="6382" max="6382" width="7.140625" style="2" bestFit="1" customWidth="1"/>
    <col min="6383" max="6383" width="7.140625" style="2" customWidth="1"/>
    <col min="6384" max="6387" width="15.7109375" style="2" customWidth="1"/>
    <col min="6388" max="6634" width="11.5703125" style="2"/>
    <col min="6635" max="6635" width="5.5703125" style="2" customWidth="1"/>
    <col min="6636" max="6636" width="6.28515625" style="2" customWidth="1"/>
    <col min="6637" max="6637" width="122.42578125" style="2" customWidth="1"/>
    <col min="6638" max="6638" width="7.140625" style="2" bestFit="1" customWidth="1"/>
    <col min="6639" max="6639" width="7.140625" style="2" customWidth="1"/>
    <col min="6640" max="6643" width="15.7109375" style="2" customWidth="1"/>
    <col min="6644" max="6890" width="11.5703125" style="2"/>
    <col min="6891" max="6891" width="5.5703125" style="2" customWidth="1"/>
    <col min="6892" max="6892" width="6.28515625" style="2" customWidth="1"/>
    <col min="6893" max="6893" width="122.42578125" style="2" customWidth="1"/>
    <col min="6894" max="6894" width="7.140625" style="2" bestFit="1" customWidth="1"/>
    <col min="6895" max="6895" width="7.140625" style="2" customWidth="1"/>
    <col min="6896" max="6899" width="15.7109375" style="2" customWidth="1"/>
    <col min="6900" max="7146" width="11.5703125" style="2"/>
    <col min="7147" max="7147" width="5.5703125" style="2" customWidth="1"/>
    <col min="7148" max="7148" width="6.28515625" style="2" customWidth="1"/>
    <col min="7149" max="7149" width="122.42578125" style="2" customWidth="1"/>
    <col min="7150" max="7150" width="7.140625" style="2" bestFit="1" customWidth="1"/>
    <col min="7151" max="7151" width="7.140625" style="2" customWidth="1"/>
    <col min="7152" max="7155" width="15.7109375" style="2" customWidth="1"/>
    <col min="7156" max="7402" width="11.5703125" style="2"/>
    <col min="7403" max="7403" width="5.5703125" style="2" customWidth="1"/>
    <col min="7404" max="7404" width="6.28515625" style="2" customWidth="1"/>
    <col min="7405" max="7405" width="122.42578125" style="2" customWidth="1"/>
    <col min="7406" max="7406" width="7.140625" style="2" bestFit="1" customWidth="1"/>
    <col min="7407" max="7407" width="7.140625" style="2" customWidth="1"/>
    <col min="7408" max="7411" width="15.7109375" style="2" customWidth="1"/>
    <col min="7412" max="7658" width="11.5703125" style="2"/>
    <col min="7659" max="7659" width="5.5703125" style="2" customWidth="1"/>
    <col min="7660" max="7660" width="6.28515625" style="2" customWidth="1"/>
    <col min="7661" max="7661" width="122.42578125" style="2" customWidth="1"/>
    <col min="7662" max="7662" width="7.140625" style="2" bestFit="1" customWidth="1"/>
    <col min="7663" max="7663" width="7.140625" style="2" customWidth="1"/>
    <col min="7664" max="7667" width="15.7109375" style="2" customWidth="1"/>
    <col min="7668" max="7914" width="11.5703125" style="2"/>
    <col min="7915" max="7915" width="5.5703125" style="2" customWidth="1"/>
    <col min="7916" max="7916" width="6.28515625" style="2" customWidth="1"/>
    <col min="7917" max="7917" width="122.42578125" style="2" customWidth="1"/>
    <col min="7918" max="7918" width="7.140625" style="2" bestFit="1" customWidth="1"/>
    <col min="7919" max="7919" width="7.140625" style="2" customWidth="1"/>
    <col min="7920" max="7923" width="15.7109375" style="2" customWidth="1"/>
    <col min="7924" max="8170" width="11.5703125" style="2"/>
    <col min="8171" max="8171" width="5.5703125" style="2" customWidth="1"/>
    <col min="8172" max="8172" width="6.28515625" style="2" customWidth="1"/>
    <col min="8173" max="8173" width="122.42578125" style="2" customWidth="1"/>
    <col min="8174" max="8174" width="7.140625" style="2" bestFit="1" customWidth="1"/>
    <col min="8175" max="8175" width="7.140625" style="2" customWidth="1"/>
    <col min="8176" max="8179" width="15.7109375" style="2" customWidth="1"/>
    <col min="8180" max="8426" width="11.5703125" style="2"/>
    <col min="8427" max="8427" width="5.5703125" style="2" customWidth="1"/>
    <col min="8428" max="8428" width="6.28515625" style="2" customWidth="1"/>
    <col min="8429" max="8429" width="122.42578125" style="2" customWidth="1"/>
    <col min="8430" max="8430" width="7.140625" style="2" bestFit="1" customWidth="1"/>
    <col min="8431" max="8431" width="7.140625" style="2" customWidth="1"/>
    <col min="8432" max="8435" width="15.7109375" style="2" customWidth="1"/>
    <col min="8436" max="8682" width="11.5703125" style="2"/>
    <col min="8683" max="8683" width="5.5703125" style="2" customWidth="1"/>
    <col min="8684" max="8684" width="6.28515625" style="2" customWidth="1"/>
    <col min="8685" max="8685" width="122.42578125" style="2" customWidth="1"/>
    <col min="8686" max="8686" width="7.140625" style="2" bestFit="1" customWidth="1"/>
    <col min="8687" max="8687" width="7.140625" style="2" customWidth="1"/>
    <col min="8688" max="8691" width="15.7109375" style="2" customWidth="1"/>
    <col min="8692" max="8938" width="11.5703125" style="2"/>
    <col min="8939" max="8939" width="5.5703125" style="2" customWidth="1"/>
    <col min="8940" max="8940" width="6.28515625" style="2" customWidth="1"/>
    <col min="8941" max="8941" width="122.42578125" style="2" customWidth="1"/>
    <col min="8942" max="8942" width="7.140625" style="2" bestFit="1" customWidth="1"/>
    <col min="8943" max="8943" width="7.140625" style="2" customWidth="1"/>
    <col min="8944" max="8947" width="15.7109375" style="2" customWidth="1"/>
    <col min="8948" max="9194" width="11.5703125" style="2"/>
    <col min="9195" max="9195" width="5.5703125" style="2" customWidth="1"/>
    <col min="9196" max="9196" width="6.28515625" style="2" customWidth="1"/>
    <col min="9197" max="9197" width="122.42578125" style="2" customWidth="1"/>
    <col min="9198" max="9198" width="7.140625" style="2" bestFit="1" customWidth="1"/>
    <col min="9199" max="9199" width="7.140625" style="2" customWidth="1"/>
    <col min="9200" max="9203" width="15.7109375" style="2" customWidth="1"/>
    <col min="9204" max="9450" width="11.5703125" style="2"/>
    <col min="9451" max="9451" width="5.5703125" style="2" customWidth="1"/>
    <col min="9452" max="9452" width="6.28515625" style="2" customWidth="1"/>
    <col min="9453" max="9453" width="122.42578125" style="2" customWidth="1"/>
    <col min="9454" max="9454" width="7.140625" style="2" bestFit="1" customWidth="1"/>
    <col min="9455" max="9455" width="7.140625" style="2" customWidth="1"/>
    <col min="9456" max="9459" width="15.7109375" style="2" customWidth="1"/>
    <col min="9460" max="9706" width="11.5703125" style="2"/>
    <col min="9707" max="9707" width="5.5703125" style="2" customWidth="1"/>
    <col min="9708" max="9708" width="6.28515625" style="2" customWidth="1"/>
    <col min="9709" max="9709" width="122.42578125" style="2" customWidth="1"/>
    <col min="9710" max="9710" width="7.140625" style="2" bestFit="1" customWidth="1"/>
    <col min="9711" max="9711" width="7.140625" style="2" customWidth="1"/>
    <col min="9712" max="9715" width="15.7109375" style="2" customWidth="1"/>
    <col min="9716" max="9962" width="11.5703125" style="2"/>
    <col min="9963" max="9963" width="5.5703125" style="2" customWidth="1"/>
    <col min="9964" max="9964" width="6.28515625" style="2" customWidth="1"/>
    <col min="9965" max="9965" width="122.42578125" style="2" customWidth="1"/>
    <col min="9966" max="9966" width="7.140625" style="2" bestFit="1" customWidth="1"/>
    <col min="9967" max="9967" width="7.140625" style="2" customWidth="1"/>
    <col min="9968" max="9971" width="15.7109375" style="2" customWidth="1"/>
    <col min="9972" max="10218" width="11.5703125" style="2"/>
    <col min="10219" max="10219" width="5.5703125" style="2" customWidth="1"/>
    <col min="10220" max="10220" width="6.28515625" style="2" customWidth="1"/>
    <col min="10221" max="10221" width="122.42578125" style="2" customWidth="1"/>
    <col min="10222" max="10222" width="7.140625" style="2" bestFit="1" customWidth="1"/>
    <col min="10223" max="10223" width="7.140625" style="2" customWidth="1"/>
    <col min="10224" max="10227" width="15.7109375" style="2" customWidth="1"/>
    <col min="10228" max="10474" width="11.5703125" style="2"/>
    <col min="10475" max="10475" width="5.5703125" style="2" customWidth="1"/>
    <col min="10476" max="10476" width="6.28515625" style="2" customWidth="1"/>
    <col min="10477" max="10477" width="122.42578125" style="2" customWidth="1"/>
    <col min="10478" max="10478" width="7.140625" style="2" bestFit="1" customWidth="1"/>
    <col min="10479" max="10479" width="7.140625" style="2" customWidth="1"/>
    <col min="10480" max="10483" width="15.7109375" style="2" customWidth="1"/>
    <col min="10484" max="10730" width="11.5703125" style="2"/>
    <col min="10731" max="10731" width="5.5703125" style="2" customWidth="1"/>
    <col min="10732" max="10732" width="6.28515625" style="2" customWidth="1"/>
    <col min="10733" max="10733" width="122.42578125" style="2" customWidth="1"/>
    <col min="10734" max="10734" width="7.140625" style="2" bestFit="1" customWidth="1"/>
    <col min="10735" max="10735" width="7.140625" style="2" customWidth="1"/>
    <col min="10736" max="10739" width="15.7109375" style="2" customWidth="1"/>
    <col min="10740" max="10986" width="11.5703125" style="2"/>
    <col min="10987" max="10987" width="5.5703125" style="2" customWidth="1"/>
    <col min="10988" max="10988" width="6.28515625" style="2" customWidth="1"/>
    <col min="10989" max="10989" width="122.42578125" style="2" customWidth="1"/>
    <col min="10990" max="10990" width="7.140625" style="2" bestFit="1" customWidth="1"/>
    <col min="10991" max="10991" width="7.140625" style="2" customWidth="1"/>
    <col min="10992" max="10995" width="15.7109375" style="2" customWidth="1"/>
    <col min="10996" max="11242" width="11.5703125" style="2"/>
    <col min="11243" max="11243" width="5.5703125" style="2" customWidth="1"/>
    <col min="11244" max="11244" width="6.28515625" style="2" customWidth="1"/>
    <col min="11245" max="11245" width="122.42578125" style="2" customWidth="1"/>
    <col min="11246" max="11246" width="7.140625" style="2" bestFit="1" customWidth="1"/>
    <col min="11247" max="11247" width="7.140625" style="2" customWidth="1"/>
    <col min="11248" max="11251" width="15.7109375" style="2" customWidth="1"/>
    <col min="11252" max="11498" width="11.5703125" style="2"/>
    <col min="11499" max="11499" width="5.5703125" style="2" customWidth="1"/>
    <col min="11500" max="11500" width="6.28515625" style="2" customWidth="1"/>
    <col min="11501" max="11501" width="122.42578125" style="2" customWidth="1"/>
    <col min="11502" max="11502" width="7.140625" style="2" bestFit="1" customWidth="1"/>
    <col min="11503" max="11503" width="7.140625" style="2" customWidth="1"/>
    <col min="11504" max="11507" width="15.7109375" style="2" customWidth="1"/>
    <col min="11508" max="11754" width="11.5703125" style="2"/>
    <col min="11755" max="11755" width="5.5703125" style="2" customWidth="1"/>
    <col min="11756" max="11756" width="6.28515625" style="2" customWidth="1"/>
    <col min="11757" max="11757" width="122.42578125" style="2" customWidth="1"/>
    <col min="11758" max="11758" width="7.140625" style="2" bestFit="1" customWidth="1"/>
    <col min="11759" max="11759" width="7.140625" style="2" customWidth="1"/>
    <col min="11760" max="11763" width="15.7109375" style="2" customWidth="1"/>
    <col min="11764" max="12010" width="11.5703125" style="2"/>
    <col min="12011" max="12011" width="5.5703125" style="2" customWidth="1"/>
    <col min="12012" max="12012" width="6.28515625" style="2" customWidth="1"/>
    <col min="12013" max="12013" width="122.42578125" style="2" customWidth="1"/>
    <col min="12014" max="12014" width="7.140625" style="2" bestFit="1" customWidth="1"/>
    <col min="12015" max="12015" width="7.140625" style="2" customWidth="1"/>
    <col min="12016" max="12019" width="15.7109375" style="2" customWidth="1"/>
    <col min="12020" max="12266" width="11.5703125" style="2"/>
    <col min="12267" max="12267" width="5.5703125" style="2" customWidth="1"/>
    <col min="12268" max="12268" width="6.28515625" style="2" customWidth="1"/>
    <col min="12269" max="12269" width="122.42578125" style="2" customWidth="1"/>
    <col min="12270" max="12270" width="7.140625" style="2" bestFit="1" customWidth="1"/>
    <col min="12271" max="12271" width="7.140625" style="2" customWidth="1"/>
    <col min="12272" max="12275" width="15.7109375" style="2" customWidth="1"/>
    <col min="12276" max="12522" width="11.5703125" style="2"/>
    <col min="12523" max="12523" width="5.5703125" style="2" customWidth="1"/>
    <col min="12524" max="12524" width="6.28515625" style="2" customWidth="1"/>
    <col min="12525" max="12525" width="122.42578125" style="2" customWidth="1"/>
    <col min="12526" max="12526" width="7.140625" style="2" bestFit="1" customWidth="1"/>
    <col min="12527" max="12527" width="7.140625" style="2" customWidth="1"/>
    <col min="12528" max="12531" width="15.7109375" style="2" customWidth="1"/>
    <col min="12532" max="12778" width="11.5703125" style="2"/>
    <col min="12779" max="12779" width="5.5703125" style="2" customWidth="1"/>
    <col min="12780" max="12780" width="6.28515625" style="2" customWidth="1"/>
    <col min="12781" max="12781" width="122.42578125" style="2" customWidth="1"/>
    <col min="12782" max="12782" width="7.140625" style="2" bestFit="1" customWidth="1"/>
    <col min="12783" max="12783" width="7.140625" style="2" customWidth="1"/>
    <col min="12784" max="12787" width="15.7109375" style="2" customWidth="1"/>
    <col min="12788" max="13034" width="11.5703125" style="2"/>
    <col min="13035" max="13035" width="5.5703125" style="2" customWidth="1"/>
    <col min="13036" max="13036" width="6.28515625" style="2" customWidth="1"/>
    <col min="13037" max="13037" width="122.42578125" style="2" customWidth="1"/>
    <col min="13038" max="13038" width="7.140625" style="2" bestFit="1" customWidth="1"/>
    <col min="13039" max="13039" width="7.140625" style="2" customWidth="1"/>
    <col min="13040" max="13043" width="15.7109375" style="2" customWidth="1"/>
    <col min="13044" max="13290" width="11.5703125" style="2"/>
    <col min="13291" max="13291" width="5.5703125" style="2" customWidth="1"/>
    <col min="13292" max="13292" width="6.28515625" style="2" customWidth="1"/>
    <col min="13293" max="13293" width="122.42578125" style="2" customWidth="1"/>
    <col min="13294" max="13294" width="7.140625" style="2" bestFit="1" customWidth="1"/>
    <col min="13295" max="13295" width="7.140625" style="2" customWidth="1"/>
    <col min="13296" max="13299" width="15.7109375" style="2" customWidth="1"/>
    <col min="13300" max="13546" width="11.5703125" style="2"/>
    <col min="13547" max="13547" width="5.5703125" style="2" customWidth="1"/>
    <col min="13548" max="13548" width="6.28515625" style="2" customWidth="1"/>
    <col min="13549" max="13549" width="122.42578125" style="2" customWidth="1"/>
    <col min="13550" max="13550" width="7.140625" style="2" bestFit="1" customWidth="1"/>
    <col min="13551" max="13551" width="7.140625" style="2" customWidth="1"/>
    <col min="13552" max="13555" width="15.7109375" style="2" customWidth="1"/>
    <col min="13556" max="13802" width="11.5703125" style="2"/>
    <col min="13803" max="13803" width="5.5703125" style="2" customWidth="1"/>
    <col min="13804" max="13804" width="6.28515625" style="2" customWidth="1"/>
    <col min="13805" max="13805" width="122.42578125" style="2" customWidth="1"/>
    <col min="13806" max="13806" width="7.140625" style="2" bestFit="1" customWidth="1"/>
    <col min="13807" max="13807" width="7.140625" style="2" customWidth="1"/>
    <col min="13808" max="13811" width="15.7109375" style="2" customWidth="1"/>
    <col min="13812" max="14058" width="11.5703125" style="2"/>
    <col min="14059" max="14059" width="5.5703125" style="2" customWidth="1"/>
    <col min="14060" max="14060" width="6.28515625" style="2" customWidth="1"/>
    <col min="14061" max="14061" width="122.42578125" style="2" customWidth="1"/>
    <col min="14062" max="14062" width="7.140625" style="2" bestFit="1" customWidth="1"/>
    <col min="14063" max="14063" width="7.140625" style="2" customWidth="1"/>
    <col min="14064" max="14067" width="15.7109375" style="2" customWidth="1"/>
    <col min="14068" max="14314" width="11.5703125" style="2"/>
    <col min="14315" max="14315" width="5.5703125" style="2" customWidth="1"/>
    <col min="14316" max="14316" width="6.28515625" style="2" customWidth="1"/>
    <col min="14317" max="14317" width="122.42578125" style="2" customWidth="1"/>
    <col min="14318" max="14318" width="7.140625" style="2" bestFit="1" customWidth="1"/>
    <col min="14319" max="14319" width="7.140625" style="2" customWidth="1"/>
    <col min="14320" max="14323" width="15.7109375" style="2" customWidth="1"/>
    <col min="14324" max="14570" width="11.5703125" style="2"/>
    <col min="14571" max="14571" width="5.5703125" style="2" customWidth="1"/>
    <col min="14572" max="14572" width="6.28515625" style="2" customWidth="1"/>
    <col min="14573" max="14573" width="122.42578125" style="2" customWidth="1"/>
    <col min="14574" max="14574" width="7.140625" style="2" bestFit="1" customWidth="1"/>
    <col min="14575" max="14575" width="7.140625" style="2" customWidth="1"/>
    <col min="14576" max="14579" width="15.7109375" style="2" customWidth="1"/>
    <col min="14580" max="14826" width="11.5703125" style="2"/>
    <col min="14827" max="14827" width="5.5703125" style="2" customWidth="1"/>
    <col min="14828" max="14828" width="6.28515625" style="2" customWidth="1"/>
    <col min="14829" max="14829" width="122.42578125" style="2" customWidth="1"/>
    <col min="14830" max="14830" width="7.140625" style="2" bestFit="1" customWidth="1"/>
    <col min="14831" max="14831" width="7.140625" style="2" customWidth="1"/>
    <col min="14832" max="14835" width="15.7109375" style="2" customWidth="1"/>
    <col min="14836" max="15082" width="11.5703125" style="2"/>
    <col min="15083" max="15083" width="5.5703125" style="2" customWidth="1"/>
    <col min="15084" max="15084" width="6.28515625" style="2" customWidth="1"/>
    <col min="15085" max="15085" width="122.42578125" style="2" customWidth="1"/>
    <col min="15086" max="15086" width="7.140625" style="2" bestFit="1" customWidth="1"/>
    <col min="15087" max="15087" width="7.140625" style="2" customWidth="1"/>
    <col min="15088" max="15091" width="15.7109375" style="2" customWidth="1"/>
    <col min="15092" max="15338" width="11.5703125" style="2"/>
    <col min="15339" max="15339" width="5.5703125" style="2" customWidth="1"/>
    <col min="15340" max="15340" width="6.28515625" style="2" customWidth="1"/>
    <col min="15341" max="15341" width="122.42578125" style="2" customWidth="1"/>
    <col min="15342" max="15342" width="7.140625" style="2" bestFit="1" customWidth="1"/>
    <col min="15343" max="15343" width="7.140625" style="2" customWidth="1"/>
    <col min="15344" max="15347" width="15.7109375" style="2" customWidth="1"/>
    <col min="15348" max="15594" width="11.5703125" style="2"/>
    <col min="15595" max="15595" width="5.5703125" style="2" customWidth="1"/>
    <col min="15596" max="15596" width="6.28515625" style="2" customWidth="1"/>
    <col min="15597" max="15597" width="122.42578125" style="2" customWidth="1"/>
    <col min="15598" max="15598" width="7.140625" style="2" bestFit="1" customWidth="1"/>
    <col min="15599" max="15599" width="7.140625" style="2" customWidth="1"/>
    <col min="15600" max="15603" width="15.7109375" style="2" customWidth="1"/>
    <col min="15604" max="15850" width="11.5703125" style="2"/>
    <col min="15851" max="15851" width="5.5703125" style="2" customWidth="1"/>
    <col min="15852" max="15852" width="6.28515625" style="2" customWidth="1"/>
    <col min="15853" max="15853" width="122.42578125" style="2" customWidth="1"/>
    <col min="15854" max="15854" width="7.140625" style="2" bestFit="1" customWidth="1"/>
    <col min="15855" max="15855" width="7.140625" style="2" customWidth="1"/>
    <col min="15856" max="15859" width="15.7109375" style="2" customWidth="1"/>
    <col min="15860" max="16106" width="11.5703125" style="2"/>
    <col min="16107" max="16107" width="5.5703125" style="2" customWidth="1"/>
    <col min="16108" max="16108" width="6.28515625" style="2" customWidth="1"/>
    <col min="16109" max="16109" width="122.42578125" style="2" customWidth="1"/>
    <col min="16110" max="16110" width="7.140625" style="2" bestFit="1" customWidth="1"/>
    <col min="16111" max="16111" width="7.140625" style="2" customWidth="1"/>
    <col min="16112" max="16115" width="15.7109375" style="2" customWidth="1"/>
    <col min="16116" max="16371" width="11.5703125" style="2"/>
    <col min="16372" max="16384" width="11.5703125" style="2" customWidth="1"/>
  </cols>
  <sheetData>
    <row r="1" spans="1:9" ht="116.25" customHeight="1" thickBot="1" x14ac:dyDescent="0.25">
      <c r="A1" s="716" t="str">
        <f>+CARÁTULA!B16</f>
        <v>PROYECTO: 
CONSTRUCCIÓN DE LA ESTACIÓN TRANSFORMADORA MENDOZA NORTE 220/132 kV Y
OBRAS COMPLEMENTARIAS
ALTERNATIVA  2
OBLIGATORIA</v>
      </c>
      <c r="B1" s="717"/>
      <c r="C1" s="717"/>
      <c r="D1" s="717"/>
      <c r="E1" s="717"/>
      <c r="F1" s="717"/>
      <c r="G1" s="717"/>
      <c r="H1" s="717"/>
      <c r="I1" s="718"/>
    </row>
    <row r="2" spans="1:9" ht="5.0999999999999996" customHeight="1" thickBot="1" x14ac:dyDescent="0.25">
      <c r="A2" s="9"/>
      <c r="B2" s="9"/>
      <c r="C2" s="8"/>
      <c r="D2" s="9"/>
      <c r="E2" s="9"/>
      <c r="F2" s="8"/>
      <c r="G2" s="233"/>
      <c r="H2" s="8"/>
      <c r="I2" s="8"/>
    </row>
    <row r="3" spans="1:9" ht="22.9" customHeight="1" thickBot="1" x14ac:dyDescent="0.25">
      <c r="A3" s="716" t="str">
        <f>+INDICE!C9</f>
        <v>C-1.2 Obras Civiles ET Mendoza Norte 220/132 kV</v>
      </c>
      <c r="B3" s="717"/>
      <c r="C3" s="717"/>
      <c r="D3" s="717"/>
      <c r="E3" s="717"/>
      <c r="F3" s="717"/>
      <c r="G3" s="717"/>
      <c r="H3" s="717"/>
      <c r="I3" s="717"/>
    </row>
    <row r="4" spans="1:9" ht="5.0999999999999996" customHeight="1" thickBot="1" x14ac:dyDescent="0.25">
      <c r="A4" s="9"/>
      <c r="B4" s="9"/>
      <c r="C4" s="8"/>
      <c r="D4" s="8"/>
      <c r="E4" s="8"/>
      <c r="F4" s="8"/>
      <c r="G4" s="233"/>
    </row>
    <row r="5" spans="1:9" ht="15.75" x14ac:dyDescent="0.2">
      <c r="A5" s="719" t="s">
        <v>28</v>
      </c>
      <c r="B5" s="722" t="s">
        <v>29</v>
      </c>
      <c r="C5" s="71"/>
      <c r="D5" s="705" t="s">
        <v>30</v>
      </c>
      <c r="E5" s="705" t="s">
        <v>31</v>
      </c>
      <c r="F5" s="601" t="s">
        <v>32</v>
      </c>
      <c r="G5" s="725"/>
      <c r="H5" s="601" t="s">
        <v>33</v>
      </c>
      <c r="I5" s="727"/>
    </row>
    <row r="6" spans="1:9" ht="15.75" x14ac:dyDescent="0.2">
      <c r="A6" s="720"/>
      <c r="B6" s="723"/>
      <c r="C6" s="72" t="s">
        <v>34</v>
      </c>
      <c r="D6" s="706"/>
      <c r="E6" s="706"/>
      <c r="F6" s="726"/>
      <c r="G6" s="726"/>
      <c r="H6" s="726"/>
      <c r="I6" s="728"/>
    </row>
    <row r="7" spans="1:9" ht="24.75" customHeight="1" thickBot="1" x14ac:dyDescent="0.25">
      <c r="A7" s="721"/>
      <c r="B7" s="724"/>
      <c r="C7" s="73"/>
      <c r="D7" s="707"/>
      <c r="E7" s="707"/>
      <c r="F7" s="26" t="s">
        <v>21</v>
      </c>
      <c r="G7" s="234" t="s">
        <v>22</v>
      </c>
      <c r="H7" s="26" t="s">
        <v>21</v>
      </c>
      <c r="I7" s="27" t="s">
        <v>22</v>
      </c>
    </row>
    <row r="8" spans="1:9" x14ac:dyDescent="0.2">
      <c r="A8" s="31">
        <v>1</v>
      </c>
      <c r="B8" s="30"/>
      <c r="C8" s="198" t="s">
        <v>138</v>
      </c>
      <c r="D8" s="160"/>
      <c r="E8" s="225"/>
      <c r="F8" s="205"/>
      <c r="G8" s="209"/>
      <c r="H8" s="187">
        <f>+SUM(H9:H13)</f>
        <v>0</v>
      </c>
      <c r="I8" s="188">
        <f>+SUM(I9:I13)</f>
        <v>0</v>
      </c>
    </row>
    <row r="9" spans="1:9" x14ac:dyDescent="0.2">
      <c r="A9" s="31"/>
      <c r="B9" s="30" t="s">
        <v>35</v>
      </c>
      <c r="C9" s="199" t="s">
        <v>437</v>
      </c>
      <c r="D9" s="160" t="s">
        <v>36</v>
      </c>
      <c r="E9" s="225">
        <v>1</v>
      </c>
      <c r="F9" s="208"/>
      <c r="G9" s="209"/>
      <c r="H9" s="177">
        <f>+E9*F9</f>
        <v>0</v>
      </c>
      <c r="I9" s="178">
        <f>+G9*E9</f>
        <v>0</v>
      </c>
    </row>
    <row r="10" spans="1:9" x14ac:dyDescent="0.2">
      <c r="A10" s="31"/>
      <c r="B10" s="30" t="s">
        <v>139</v>
      </c>
      <c r="C10" s="200" t="s">
        <v>140</v>
      </c>
      <c r="D10" s="160" t="s">
        <v>36</v>
      </c>
      <c r="E10" s="225">
        <v>1</v>
      </c>
      <c r="F10" s="208"/>
      <c r="G10" s="209"/>
      <c r="H10" s="177">
        <f>+E10*F10</f>
        <v>0</v>
      </c>
      <c r="I10" s="178">
        <f>+G10*E10</f>
        <v>0</v>
      </c>
    </row>
    <row r="11" spans="1:9" x14ac:dyDescent="0.2">
      <c r="A11" s="31"/>
      <c r="B11" s="30" t="s">
        <v>141</v>
      </c>
      <c r="C11" s="200" t="s">
        <v>142</v>
      </c>
      <c r="D11" s="160" t="s">
        <v>36</v>
      </c>
      <c r="E11" s="225">
        <v>1</v>
      </c>
      <c r="F11" s="208"/>
      <c r="G11" s="209"/>
      <c r="H11" s="177">
        <f>+E11*F11</f>
        <v>0</v>
      </c>
      <c r="I11" s="178">
        <f>+G11*E11</f>
        <v>0</v>
      </c>
    </row>
    <row r="12" spans="1:9" x14ac:dyDescent="0.2">
      <c r="A12" s="31"/>
      <c r="B12" s="30" t="s">
        <v>143</v>
      </c>
      <c r="C12" s="200" t="s">
        <v>144</v>
      </c>
      <c r="D12" s="160" t="s">
        <v>36</v>
      </c>
      <c r="E12" s="226">
        <v>1</v>
      </c>
      <c r="F12" s="208"/>
      <c r="G12" s="209"/>
      <c r="H12" s="177">
        <f>+E12*F12</f>
        <v>0</v>
      </c>
      <c r="I12" s="178">
        <f>+G12*E12</f>
        <v>0</v>
      </c>
    </row>
    <row r="13" spans="1:9" x14ac:dyDescent="0.2">
      <c r="A13" s="31"/>
      <c r="B13" s="30" t="s">
        <v>145</v>
      </c>
      <c r="C13" s="200" t="s">
        <v>146</v>
      </c>
      <c r="D13" s="160" t="s">
        <v>36</v>
      </c>
      <c r="E13" s="225">
        <v>1</v>
      </c>
      <c r="F13" s="208"/>
      <c r="G13" s="209"/>
      <c r="H13" s="177">
        <f>+E13*F13</f>
        <v>0</v>
      </c>
      <c r="I13" s="178">
        <f>+G13*E13</f>
        <v>0</v>
      </c>
    </row>
    <row r="14" spans="1:9" ht="4.5" customHeight="1" x14ac:dyDescent="0.2">
      <c r="A14" s="31"/>
      <c r="B14" s="30"/>
      <c r="C14" s="200"/>
      <c r="D14" s="160"/>
      <c r="E14" s="225"/>
      <c r="F14" s="208"/>
      <c r="G14" s="209"/>
      <c r="H14" s="177"/>
      <c r="I14" s="178"/>
    </row>
    <row r="15" spans="1:9" x14ac:dyDescent="0.2">
      <c r="A15" s="31">
        <v>2</v>
      </c>
      <c r="B15" s="30"/>
      <c r="C15" s="198" t="s">
        <v>147</v>
      </c>
      <c r="D15" s="160"/>
      <c r="E15" s="225"/>
      <c r="F15" s="208"/>
      <c r="G15" s="209"/>
      <c r="H15" s="187">
        <f>+SUM(H16:H17)</f>
        <v>0</v>
      </c>
      <c r="I15" s="188">
        <f>+SUM(I16:I17)</f>
        <v>0</v>
      </c>
    </row>
    <row r="16" spans="1:9" x14ac:dyDescent="0.2">
      <c r="A16" s="31"/>
      <c r="B16" s="30" t="s">
        <v>38</v>
      </c>
      <c r="C16" s="200" t="s">
        <v>148</v>
      </c>
      <c r="D16" s="160" t="s">
        <v>36</v>
      </c>
      <c r="E16" s="226">
        <v>1</v>
      </c>
      <c r="F16" s="208"/>
      <c r="G16" s="209"/>
      <c r="H16" s="177">
        <f>+F16*E16</f>
        <v>0</v>
      </c>
      <c r="I16" s="178">
        <f>+E16*G16</f>
        <v>0</v>
      </c>
    </row>
    <row r="17" spans="1:9" x14ac:dyDescent="0.2">
      <c r="A17" s="31"/>
      <c r="B17" s="30" t="s">
        <v>41</v>
      </c>
      <c r="C17" s="200" t="s">
        <v>149</v>
      </c>
      <c r="D17" s="160" t="s">
        <v>36</v>
      </c>
      <c r="E17" s="226">
        <v>1</v>
      </c>
      <c r="F17" s="208"/>
      <c r="G17" s="209"/>
      <c r="H17" s="177">
        <f>+F17*E17</f>
        <v>0</v>
      </c>
      <c r="I17" s="178">
        <f>+E17*G17</f>
        <v>0</v>
      </c>
    </row>
    <row r="18" spans="1:9" ht="4.5" customHeight="1" x14ac:dyDescent="0.2">
      <c r="A18" s="31"/>
      <c r="B18" s="30"/>
      <c r="C18" s="200"/>
      <c r="D18" s="160"/>
      <c r="E18" s="225"/>
      <c r="F18" s="208"/>
      <c r="G18" s="209"/>
      <c r="H18" s="177"/>
      <c r="I18" s="178"/>
    </row>
    <row r="19" spans="1:9" x14ac:dyDescent="0.2">
      <c r="A19" s="31">
        <v>3</v>
      </c>
      <c r="B19" s="30"/>
      <c r="C19" s="198" t="s">
        <v>150</v>
      </c>
      <c r="D19" s="160"/>
      <c r="E19" s="225"/>
      <c r="F19" s="208"/>
      <c r="G19" s="209"/>
      <c r="H19" s="187">
        <f>+SUM(H20:H22)</f>
        <v>0</v>
      </c>
      <c r="I19" s="188">
        <f>+SUM(I20:I22)</f>
        <v>0</v>
      </c>
    </row>
    <row r="20" spans="1:9" x14ac:dyDescent="0.2">
      <c r="A20" s="31"/>
      <c r="B20" s="30" t="s">
        <v>151</v>
      </c>
      <c r="C20" s="201" t="s">
        <v>152</v>
      </c>
      <c r="D20" s="160" t="s">
        <v>36</v>
      </c>
      <c r="E20" s="226">
        <v>1</v>
      </c>
      <c r="F20" s="208"/>
      <c r="G20" s="209"/>
      <c r="H20" s="177">
        <f>+E20*F20</f>
        <v>0</v>
      </c>
      <c r="I20" s="178">
        <f t="shared" ref="I20:I22" si="0">+E20*G20</f>
        <v>0</v>
      </c>
    </row>
    <row r="21" spans="1:9" x14ac:dyDescent="0.2">
      <c r="A21" s="31"/>
      <c r="B21" s="30" t="s">
        <v>153</v>
      </c>
      <c r="C21" s="201" t="s">
        <v>154</v>
      </c>
      <c r="D21" s="160" t="s">
        <v>36</v>
      </c>
      <c r="E21" s="226">
        <v>1</v>
      </c>
      <c r="F21" s="208"/>
      <c r="G21" s="209"/>
      <c r="H21" s="177">
        <f>+E21*F21</f>
        <v>0</v>
      </c>
      <c r="I21" s="178">
        <f t="shared" si="0"/>
        <v>0</v>
      </c>
    </row>
    <row r="22" spans="1:9" x14ac:dyDescent="0.2">
      <c r="A22" s="31"/>
      <c r="B22" s="30">
        <v>3.3</v>
      </c>
      <c r="C22" s="199" t="s">
        <v>460</v>
      </c>
      <c r="D22" s="160" t="s">
        <v>36</v>
      </c>
      <c r="E22" s="226">
        <v>1</v>
      </c>
      <c r="F22" s="208"/>
      <c r="G22" s="209"/>
      <c r="H22" s="177">
        <f>+E22*F22</f>
        <v>0</v>
      </c>
      <c r="I22" s="178">
        <f t="shared" si="0"/>
        <v>0</v>
      </c>
    </row>
    <row r="23" spans="1:9" ht="4.5" customHeight="1" x14ac:dyDescent="0.2">
      <c r="A23" s="31"/>
      <c r="B23" s="30"/>
      <c r="C23" s="200"/>
      <c r="D23" s="160"/>
      <c r="E23" s="225"/>
      <c r="F23" s="208"/>
      <c r="G23" s="209"/>
      <c r="H23" s="177"/>
      <c r="I23" s="178"/>
    </row>
    <row r="24" spans="1:9" x14ac:dyDescent="0.2">
      <c r="A24" s="31">
        <v>4</v>
      </c>
      <c r="B24" s="30"/>
      <c r="C24" s="198" t="s">
        <v>155</v>
      </c>
      <c r="D24" s="160"/>
      <c r="E24" s="225"/>
      <c r="F24" s="208"/>
      <c r="G24" s="209"/>
      <c r="H24" s="187">
        <f>SUM(H25:H26)</f>
        <v>0</v>
      </c>
      <c r="I24" s="188">
        <f>SUM(I25:I26)</f>
        <v>0</v>
      </c>
    </row>
    <row r="25" spans="1:9" x14ac:dyDescent="0.2">
      <c r="A25" s="31"/>
      <c r="B25" s="30" t="s">
        <v>70</v>
      </c>
      <c r="C25" s="202" t="s">
        <v>438</v>
      </c>
      <c r="D25" s="160" t="s">
        <v>36</v>
      </c>
      <c r="E25" s="226">
        <v>1</v>
      </c>
      <c r="F25" s="208"/>
      <c r="G25" s="209"/>
      <c r="H25" s="177">
        <f>+E25*F25</f>
        <v>0</v>
      </c>
      <c r="I25" s="178">
        <f>+G25*E25</f>
        <v>0</v>
      </c>
    </row>
    <row r="26" spans="1:9" x14ac:dyDescent="0.2">
      <c r="A26" s="31"/>
      <c r="B26" s="83" t="s">
        <v>71</v>
      </c>
      <c r="C26" s="194" t="s">
        <v>439</v>
      </c>
      <c r="D26" s="160" t="s">
        <v>36</v>
      </c>
      <c r="E26" s="226">
        <v>1</v>
      </c>
      <c r="F26" s="208"/>
      <c r="G26" s="209"/>
      <c r="H26" s="177">
        <f>+E26*F26</f>
        <v>0</v>
      </c>
      <c r="I26" s="178">
        <f>+G26*E26</f>
        <v>0</v>
      </c>
    </row>
    <row r="27" spans="1:9" ht="4.5" customHeight="1" x14ac:dyDescent="0.2">
      <c r="A27" s="31"/>
      <c r="B27" s="30"/>
      <c r="C27" s="200"/>
      <c r="D27" s="160"/>
      <c r="E27" s="225"/>
      <c r="F27" s="208"/>
      <c r="G27" s="209"/>
      <c r="H27" s="177"/>
      <c r="I27" s="178"/>
    </row>
    <row r="28" spans="1:9" x14ac:dyDescent="0.2">
      <c r="A28" s="31">
        <v>5</v>
      </c>
      <c r="B28" s="30"/>
      <c r="C28" s="198" t="s">
        <v>156</v>
      </c>
      <c r="D28" s="160"/>
      <c r="E28" s="225"/>
      <c r="F28" s="208"/>
      <c r="G28" s="209"/>
      <c r="H28" s="187">
        <f>+SUM(H29:H34)</f>
        <v>0</v>
      </c>
      <c r="I28" s="188">
        <f>+SUM(I29:I34)</f>
        <v>0</v>
      </c>
    </row>
    <row r="29" spans="1:9" x14ac:dyDescent="0.2">
      <c r="A29" s="31"/>
      <c r="B29" s="30" t="s">
        <v>86</v>
      </c>
      <c r="C29" s="200" t="s">
        <v>157</v>
      </c>
      <c r="D29" s="160" t="s">
        <v>36</v>
      </c>
      <c r="E29" s="226">
        <v>1</v>
      </c>
      <c r="F29" s="208"/>
      <c r="G29" s="209"/>
      <c r="H29" s="177">
        <f t="shared" ref="H29:H34" si="1">+F29*E29</f>
        <v>0</v>
      </c>
      <c r="I29" s="178">
        <f t="shared" ref="I29:I34" si="2">+G29*E29</f>
        <v>0</v>
      </c>
    </row>
    <row r="30" spans="1:9" x14ac:dyDescent="0.2">
      <c r="A30" s="31"/>
      <c r="B30" s="30" t="s">
        <v>88</v>
      </c>
      <c r="C30" s="200" t="s">
        <v>158</v>
      </c>
      <c r="D30" s="160" t="s">
        <v>36</v>
      </c>
      <c r="E30" s="226">
        <v>1</v>
      </c>
      <c r="F30" s="208"/>
      <c r="G30" s="209"/>
      <c r="H30" s="177">
        <f t="shared" si="1"/>
        <v>0</v>
      </c>
      <c r="I30" s="178">
        <f t="shared" si="2"/>
        <v>0</v>
      </c>
    </row>
    <row r="31" spans="1:9" x14ac:dyDescent="0.2">
      <c r="A31" s="31"/>
      <c r="B31" s="30" t="s">
        <v>90</v>
      </c>
      <c r="C31" s="200" t="s">
        <v>159</v>
      </c>
      <c r="D31" s="160" t="s">
        <v>36</v>
      </c>
      <c r="E31" s="226">
        <v>1</v>
      </c>
      <c r="F31" s="208"/>
      <c r="G31" s="209"/>
      <c r="H31" s="177">
        <f t="shared" si="1"/>
        <v>0</v>
      </c>
      <c r="I31" s="178">
        <f t="shared" si="2"/>
        <v>0</v>
      </c>
    </row>
    <row r="32" spans="1:9" x14ac:dyDescent="0.2">
      <c r="A32" s="31"/>
      <c r="B32" s="30" t="s">
        <v>92</v>
      </c>
      <c r="C32" s="200" t="s">
        <v>160</v>
      </c>
      <c r="D32" s="160" t="s">
        <v>36</v>
      </c>
      <c r="E32" s="226">
        <v>1</v>
      </c>
      <c r="F32" s="208"/>
      <c r="G32" s="209"/>
      <c r="H32" s="177">
        <f t="shared" si="1"/>
        <v>0</v>
      </c>
      <c r="I32" s="178">
        <f t="shared" si="2"/>
        <v>0</v>
      </c>
    </row>
    <row r="33" spans="1:9" x14ac:dyDescent="0.2">
      <c r="A33" s="31"/>
      <c r="B33" s="30" t="s">
        <v>94</v>
      </c>
      <c r="C33" s="200" t="s">
        <v>753</v>
      </c>
      <c r="D33" s="160" t="s">
        <v>36</v>
      </c>
      <c r="E33" s="226">
        <v>1</v>
      </c>
      <c r="F33" s="208"/>
      <c r="G33" s="209"/>
      <c r="H33" s="177">
        <f t="shared" si="1"/>
        <v>0</v>
      </c>
      <c r="I33" s="178">
        <f t="shared" si="2"/>
        <v>0</v>
      </c>
    </row>
    <row r="34" spans="1:9" x14ac:dyDescent="0.2">
      <c r="A34" s="31"/>
      <c r="B34" s="30" t="s">
        <v>96</v>
      </c>
      <c r="C34" s="200" t="s">
        <v>754</v>
      </c>
      <c r="D34" s="160" t="s">
        <v>36</v>
      </c>
      <c r="E34" s="226">
        <v>1</v>
      </c>
      <c r="F34" s="208"/>
      <c r="G34" s="209"/>
      <c r="H34" s="177">
        <f t="shared" si="1"/>
        <v>0</v>
      </c>
      <c r="I34" s="178">
        <f t="shared" si="2"/>
        <v>0</v>
      </c>
    </row>
    <row r="35" spans="1:9" ht="4.5" customHeight="1" x14ac:dyDescent="0.2">
      <c r="A35" s="31"/>
      <c r="B35" s="30"/>
      <c r="C35" s="200"/>
      <c r="D35" s="160"/>
      <c r="E35" s="225"/>
      <c r="F35" s="208"/>
      <c r="G35" s="209"/>
      <c r="H35" s="177"/>
      <c r="I35" s="178"/>
    </row>
    <row r="36" spans="1:9" x14ac:dyDescent="0.2">
      <c r="A36" s="31">
        <v>6</v>
      </c>
      <c r="B36" s="30"/>
      <c r="C36" s="198" t="s">
        <v>161</v>
      </c>
      <c r="D36" s="160" t="s">
        <v>36</v>
      </c>
      <c r="E36" s="225">
        <v>1</v>
      </c>
      <c r="F36" s="208"/>
      <c r="G36" s="209"/>
      <c r="H36" s="187">
        <f>+F36*E36</f>
        <v>0</v>
      </c>
      <c r="I36" s="188">
        <f>+G36*E36</f>
        <v>0</v>
      </c>
    </row>
    <row r="37" spans="1:9" ht="4.5" customHeight="1" x14ac:dyDescent="0.2">
      <c r="A37" s="31"/>
      <c r="B37" s="30"/>
      <c r="C37" s="200"/>
      <c r="D37" s="160"/>
      <c r="E37" s="225"/>
      <c r="F37" s="208"/>
      <c r="G37" s="209"/>
      <c r="H37" s="177"/>
      <c r="I37" s="178"/>
    </row>
    <row r="38" spans="1:9" x14ac:dyDescent="0.2">
      <c r="A38" s="31">
        <v>7</v>
      </c>
      <c r="B38" s="30"/>
      <c r="C38" s="198" t="s">
        <v>162</v>
      </c>
      <c r="D38" s="160"/>
      <c r="E38" s="225"/>
      <c r="F38" s="208"/>
      <c r="G38" s="209"/>
      <c r="H38" s="187">
        <f>+SUM(H39:H48)</f>
        <v>0</v>
      </c>
      <c r="I38" s="188">
        <f>+SUM(I39:I48)</f>
        <v>0</v>
      </c>
    </row>
    <row r="39" spans="1:9" x14ac:dyDescent="0.2">
      <c r="A39" s="31"/>
      <c r="B39" s="30" t="s">
        <v>106</v>
      </c>
      <c r="C39" s="200" t="s">
        <v>163</v>
      </c>
      <c r="D39" s="160" t="s">
        <v>40</v>
      </c>
      <c r="E39" s="227">
        <v>1</v>
      </c>
      <c r="F39" s="208"/>
      <c r="G39" s="209"/>
      <c r="H39" s="177">
        <f>+F39*E39</f>
        <v>0</v>
      </c>
      <c r="I39" s="178">
        <f>+G39*E39</f>
        <v>0</v>
      </c>
    </row>
    <row r="40" spans="1:9" x14ac:dyDescent="0.2">
      <c r="A40" s="31"/>
      <c r="B40" s="30" t="s">
        <v>107</v>
      </c>
      <c r="C40" s="200" t="s">
        <v>164</v>
      </c>
      <c r="D40" s="160" t="s">
        <v>40</v>
      </c>
      <c r="E40" s="227">
        <v>1</v>
      </c>
      <c r="F40" s="208"/>
      <c r="G40" s="209"/>
      <c r="H40" s="177">
        <f t="shared" ref="H40:H46" si="3">+F40*E40</f>
        <v>0</v>
      </c>
      <c r="I40" s="178">
        <f t="shared" ref="I40:I46" si="4">+G40*E40</f>
        <v>0</v>
      </c>
    </row>
    <row r="41" spans="1:9" x14ac:dyDescent="0.2">
      <c r="A41" s="31"/>
      <c r="B41" s="30" t="s">
        <v>108</v>
      </c>
      <c r="C41" s="200" t="s">
        <v>165</v>
      </c>
      <c r="D41" s="160" t="s">
        <v>40</v>
      </c>
      <c r="E41" s="227">
        <v>4</v>
      </c>
      <c r="F41" s="208"/>
      <c r="G41" s="209"/>
      <c r="H41" s="177">
        <f t="shared" si="3"/>
        <v>0</v>
      </c>
      <c r="I41" s="178">
        <f t="shared" si="4"/>
        <v>0</v>
      </c>
    </row>
    <row r="42" spans="1:9" x14ac:dyDescent="0.2">
      <c r="A42" s="31"/>
      <c r="B42" s="30" t="s">
        <v>109</v>
      </c>
      <c r="C42" s="200" t="s">
        <v>166</v>
      </c>
      <c r="D42" s="160" t="s">
        <v>40</v>
      </c>
      <c r="E42" s="227">
        <v>4</v>
      </c>
      <c r="F42" s="208"/>
      <c r="G42" s="209"/>
      <c r="H42" s="177">
        <f t="shared" si="3"/>
        <v>0</v>
      </c>
      <c r="I42" s="178">
        <f t="shared" si="4"/>
        <v>0</v>
      </c>
    </row>
    <row r="43" spans="1:9" x14ac:dyDescent="0.2">
      <c r="A43" s="31"/>
      <c r="B43" s="30" t="s">
        <v>110</v>
      </c>
      <c r="C43" s="200" t="s">
        <v>167</v>
      </c>
      <c r="D43" s="160" t="s">
        <v>40</v>
      </c>
      <c r="E43" s="227">
        <v>1</v>
      </c>
      <c r="F43" s="208"/>
      <c r="G43" s="209"/>
      <c r="H43" s="177">
        <f t="shared" si="3"/>
        <v>0</v>
      </c>
      <c r="I43" s="178">
        <f t="shared" si="4"/>
        <v>0</v>
      </c>
    </row>
    <row r="44" spans="1:9" x14ac:dyDescent="0.2">
      <c r="A44" s="31"/>
      <c r="B44" s="30" t="s">
        <v>111</v>
      </c>
      <c r="C44" s="200" t="s">
        <v>168</v>
      </c>
      <c r="D44" s="160" t="s">
        <v>40</v>
      </c>
      <c r="E44" s="227">
        <v>1</v>
      </c>
      <c r="F44" s="208"/>
      <c r="G44" s="209"/>
      <c r="H44" s="177">
        <f t="shared" si="3"/>
        <v>0</v>
      </c>
      <c r="I44" s="178">
        <f t="shared" si="4"/>
        <v>0</v>
      </c>
    </row>
    <row r="45" spans="1:9" x14ac:dyDescent="0.2">
      <c r="A45" s="31"/>
      <c r="B45" s="30" t="s">
        <v>112</v>
      </c>
      <c r="C45" s="200" t="s">
        <v>169</v>
      </c>
      <c r="D45" s="160" t="s">
        <v>36</v>
      </c>
      <c r="E45" s="226">
        <v>1</v>
      </c>
      <c r="F45" s="208"/>
      <c r="G45" s="209"/>
      <c r="H45" s="177">
        <f t="shared" si="3"/>
        <v>0</v>
      </c>
      <c r="I45" s="178">
        <f t="shared" si="4"/>
        <v>0</v>
      </c>
    </row>
    <row r="46" spans="1:9" x14ac:dyDescent="0.2">
      <c r="A46" s="31"/>
      <c r="B46" s="30" t="s">
        <v>113</v>
      </c>
      <c r="C46" s="200" t="s">
        <v>170</v>
      </c>
      <c r="D46" s="160" t="s">
        <v>36</v>
      </c>
      <c r="E46" s="226">
        <v>1</v>
      </c>
      <c r="F46" s="208"/>
      <c r="G46" s="209"/>
      <c r="H46" s="177">
        <f t="shared" si="3"/>
        <v>0</v>
      </c>
      <c r="I46" s="178">
        <f t="shared" si="4"/>
        <v>0</v>
      </c>
    </row>
    <row r="47" spans="1:9" x14ac:dyDescent="0.2">
      <c r="A47" s="31"/>
      <c r="B47" s="30" t="s">
        <v>440</v>
      </c>
      <c r="C47" s="202" t="s">
        <v>442</v>
      </c>
      <c r="D47" s="160" t="s">
        <v>40</v>
      </c>
      <c r="E47" s="227">
        <v>4</v>
      </c>
      <c r="F47" s="208"/>
      <c r="G47" s="209"/>
      <c r="H47" s="177">
        <f>+F47*E47</f>
        <v>0</v>
      </c>
      <c r="I47" s="178">
        <f>+G47*E47</f>
        <v>0</v>
      </c>
    </row>
    <row r="48" spans="1:9" x14ac:dyDescent="0.2">
      <c r="A48" s="31"/>
      <c r="B48" s="30" t="s">
        <v>441</v>
      </c>
      <c r="C48" s="202" t="s">
        <v>443</v>
      </c>
      <c r="D48" s="160" t="s">
        <v>40</v>
      </c>
      <c r="E48" s="227">
        <v>4</v>
      </c>
      <c r="F48" s="208"/>
      <c r="G48" s="209"/>
      <c r="H48" s="177">
        <f>+F48*E48</f>
        <v>0</v>
      </c>
      <c r="I48" s="178">
        <f>+G48*E48</f>
        <v>0</v>
      </c>
    </row>
    <row r="49" spans="1:9" ht="4.5" customHeight="1" x14ac:dyDescent="0.2">
      <c r="A49" s="31"/>
      <c r="B49" s="30"/>
      <c r="C49" s="200"/>
      <c r="D49" s="160"/>
      <c r="E49" s="225"/>
      <c r="F49" s="208"/>
      <c r="G49" s="209"/>
      <c r="H49" s="177"/>
      <c r="I49" s="178"/>
    </row>
    <row r="50" spans="1:9" x14ac:dyDescent="0.2">
      <c r="A50" s="31">
        <v>8</v>
      </c>
      <c r="B50" s="30"/>
      <c r="C50" s="198" t="s">
        <v>171</v>
      </c>
      <c r="D50" s="160" t="s">
        <v>36</v>
      </c>
      <c r="E50" s="225">
        <v>1</v>
      </c>
      <c r="F50" s="208"/>
      <c r="G50" s="209"/>
      <c r="H50" s="187">
        <f>+F50*E50</f>
        <v>0</v>
      </c>
      <c r="I50" s="188">
        <f>+G50*E50</f>
        <v>0</v>
      </c>
    </row>
    <row r="51" spans="1:9" ht="4.5" customHeight="1" x14ac:dyDescent="0.2">
      <c r="A51" s="31"/>
      <c r="B51" s="30"/>
      <c r="C51" s="200"/>
      <c r="D51" s="160"/>
      <c r="E51" s="225"/>
      <c r="F51" s="208"/>
      <c r="G51" s="209"/>
      <c r="H51" s="177"/>
      <c r="I51" s="178"/>
    </row>
    <row r="52" spans="1:9" x14ac:dyDescent="0.2">
      <c r="A52" s="31">
        <v>9</v>
      </c>
      <c r="B52" s="30"/>
      <c r="C52" s="198" t="s">
        <v>458</v>
      </c>
      <c r="D52" s="160"/>
      <c r="E52" s="225"/>
      <c r="F52" s="208"/>
      <c r="G52" s="209"/>
      <c r="H52" s="187">
        <f>+SUM(H53:H65)</f>
        <v>0</v>
      </c>
      <c r="I52" s="203">
        <f>+SUM(I53:I65)</f>
        <v>0</v>
      </c>
    </row>
    <row r="53" spans="1:9" x14ac:dyDescent="0.2">
      <c r="A53" s="35"/>
      <c r="B53" s="30" t="s">
        <v>172</v>
      </c>
      <c r="C53" s="201" t="s">
        <v>173</v>
      </c>
      <c r="D53" s="160" t="s">
        <v>36</v>
      </c>
      <c r="E53" s="226">
        <v>1</v>
      </c>
      <c r="F53" s="208"/>
      <c r="G53" s="209"/>
      <c r="H53" s="177">
        <f>+E53*F53</f>
        <v>0</v>
      </c>
      <c r="I53" s="178">
        <f>+G53*E53</f>
        <v>0</v>
      </c>
    </row>
    <row r="54" spans="1:9" x14ac:dyDescent="0.2">
      <c r="A54" s="35"/>
      <c r="B54" s="30" t="s">
        <v>174</v>
      </c>
      <c r="C54" s="201" t="s">
        <v>175</v>
      </c>
      <c r="D54" s="160" t="s">
        <v>36</v>
      </c>
      <c r="E54" s="226">
        <v>1</v>
      </c>
      <c r="F54" s="208"/>
      <c r="G54" s="209"/>
      <c r="H54" s="177">
        <f t="shared" ref="H54:H65" si="5">+E54*F54</f>
        <v>0</v>
      </c>
      <c r="I54" s="178">
        <f t="shared" ref="I54:I65" si="6">+G54*E54</f>
        <v>0</v>
      </c>
    </row>
    <row r="55" spans="1:9" x14ac:dyDescent="0.2">
      <c r="A55" s="35"/>
      <c r="B55" s="30" t="s">
        <v>176</v>
      </c>
      <c r="C55" s="201" t="s">
        <v>177</v>
      </c>
      <c r="D55" s="160" t="s">
        <v>36</v>
      </c>
      <c r="E55" s="226">
        <v>1</v>
      </c>
      <c r="F55" s="208"/>
      <c r="G55" s="209"/>
      <c r="H55" s="177">
        <f t="shared" si="5"/>
        <v>0</v>
      </c>
      <c r="I55" s="178">
        <f t="shared" si="6"/>
        <v>0</v>
      </c>
    </row>
    <row r="56" spans="1:9" x14ac:dyDescent="0.2">
      <c r="A56" s="35"/>
      <c r="B56" s="30" t="s">
        <v>178</v>
      </c>
      <c r="C56" s="201" t="s">
        <v>179</v>
      </c>
      <c r="D56" s="160" t="s">
        <v>36</v>
      </c>
      <c r="E56" s="226">
        <v>1</v>
      </c>
      <c r="F56" s="208"/>
      <c r="G56" s="209"/>
      <c r="H56" s="177">
        <f t="shared" si="5"/>
        <v>0</v>
      </c>
      <c r="I56" s="178">
        <f t="shared" si="6"/>
        <v>0</v>
      </c>
    </row>
    <row r="57" spans="1:9" x14ac:dyDescent="0.2">
      <c r="A57" s="35"/>
      <c r="B57" s="30" t="s">
        <v>180</v>
      </c>
      <c r="C57" s="201" t="s">
        <v>181</v>
      </c>
      <c r="D57" s="160" t="s">
        <v>36</v>
      </c>
      <c r="E57" s="226">
        <v>1</v>
      </c>
      <c r="F57" s="208"/>
      <c r="G57" s="209"/>
      <c r="H57" s="177">
        <f t="shared" si="5"/>
        <v>0</v>
      </c>
      <c r="I57" s="178">
        <f t="shared" si="6"/>
        <v>0</v>
      </c>
    </row>
    <row r="58" spans="1:9" x14ac:dyDescent="0.2">
      <c r="A58" s="35"/>
      <c r="B58" s="30" t="s">
        <v>182</v>
      </c>
      <c r="C58" s="201" t="s">
        <v>183</v>
      </c>
      <c r="D58" s="160" t="s">
        <v>36</v>
      </c>
      <c r="E58" s="226">
        <v>1</v>
      </c>
      <c r="F58" s="208"/>
      <c r="G58" s="209"/>
      <c r="H58" s="177">
        <f t="shared" si="5"/>
        <v>0</v>
      </c>
      <c r="I58" s="178">
        <f t="shared" si="6"/>
        <v>0</v>
      </c>
    </row>
    <row r="59" spans="1:9" x14ac:dyDescent="0.2">
      <c r="A59" s="35"/>
      <c r="B59" s="30" t="s">
        <v>184</v>
      </c>
      <c r="C59" s="201" t="s">
        <v>185</v>
      </c>
      <c r="D59" s="160" t="s">
        <v>36</v>
      </c>
      <c r="E59" s="226">
        <v>1</v>
      </c>
      <c r="F59" s="208"/>
      <c r="G59" s="209"/>
      <c r="H59" s="177">
        <f t="shared" si="5"/>
        <v>0</v>
      </c>
      <c r="I59" s="178">
        <f t="shared" si="6"/>
        <v>0</v>
      </c>
    </row>
    <row r="60" spans="1:9" x14ac:dyDescent="0.2">
      <c r="A60" s="35"/>
      <c r="B60" s="30" t="s">
        <v>186</v>
      </c>
      <c r="C60" s="201" t="s">
        <v>187</v>
      </c>
      <c r="D60" s="160" t="s">
        <v>36</v>
      </c>
      <c r="E60" s="226">
        <v>1</v>
      </c>
      <c r="F60" s="208"/>
      <c r="G60" s="209"/>
      <c r="H60" s="177">
        <f t="shared" si="5"/>
        <v>0</v>
      </c>
      <c r="I60" s="178">
        <f t="shared" si="6"/>
        <v>0</v>
      </c>
    </row>
    <row r="61" spans="1:9" x14ac:dyDescent="0.2">
      <c r="A61" s="35"/>
      <c r="B61" s="30" t="s">
        <v>188</v>
      </c>
      <c r="C61" s="201" t="s">
        <v>189</v>
      </c>
      <c r="D61" s="160" t="s">
        <v>36</v>
      </c>
      <c r="E61" s="226">
        <v>1</v>
      </c>
      <c r="F61" s="208"/>
      <c r="G61" s="209"/>
      <c r="H61" s="177">
        <f t="shared" si="5"/>
        <v>0</v>
      </c>
      <c r="I61" s="178">
        <f t="shared" si="6"/>
        <v>0</v>
      </c>
    </row>
    <row r="62" spans="1:9" x14ac:dyDescent="0.2">
      <c r="A62" s="35"/>
      <c r="B62" s="30" t="s">
        <v>190</v>
      </c>
      <c r="C62" s="201" t="s">
        <v>191</v>
      </c>
      <c r="D62" s="160" t="s">
        <v>36</v>
      </c>
      <c r="E62" s="226">
        <v>1</v>
      </c>
      <c r="F62" s="208"/>
      <c r="G62" s="209"/>
      <c r="H62" s="177">
        <f t="shared" si="5"/>
        <v>0</v>
      </c>
      <c r="I62" s="178">
        <f t="shared" si="6"/>
        <v>0</v>
      </c>
    </row>
    <row r="63" spans="1:9" x14ac:dyDescent="0.2">
      <c r="A63" s="35"/>
      <c r="B63" s="30" t="s">
        <v>192</v>
      </c>
      <c r="C63" s="201" t="s">
        <v>193</v>
      </c>
      <c r="D63" s="160" t="s">
        <v>36</v>
      </c>
      <c r="E63" s="226">
        <v>1</v>
      </c>
      <c r="F63" s="208"/>
      <c r="G63" s="209"/>
      <c r="H63" s="177">
        <f t="shared" si="5"/>
        <v>0</v>
      </c>
      <c r="I63" s="178">
        <f t="shared" si="6"/>
        <v>0</v>
      </c>
    </row>
    <row r="64" spans="1:9" x14ac:dyDescent="0.2">
      <c r="A64" s="35"/>
      <c r="B64" s="30" t="s">
        <v>194</v>
      </c>
      <c r="C64" s="201" t="s">
        <v>195</v>
      </c>
      <c r="D64" s="160" t="s">
        <v>36</v>
      </c>
      <c r="E64" s="226">
        <v>1</v>
      </c>
      <c r="F64" s="208"/>
      <c r="G64" s="209"/>
      <c r="H64" s="177">
        <f t="shared" si="5"/>
        <v>0</v>
      </c>
      <c r="I64" s="178">
        <f t="shared" si="6"/>
        <v>0</v>
      </c>
    </row>
    <row r="65" spans="1:9" x14ac:dyDescent="0.2">
      <c r="A65" s="35"/>
      <c r="B65" s="30" t="s">
        <v>196</v>
      </c>
      <c r="C65" s="201" t="s">
        <v>197</v>
      </c>
      <c r="D65" s="160" t="s">
        <v>36</v>
      </c>
      <c r="E65" s="226">
        <v>1</v>
      </c>
      <c r="F65" s="208"/>
      <c r="G65" s="209"/>
      <c r="H65" s="177">
        <f t="shared" si="5"/>
        <v>0</v>
      </c>
      <c r="I65" s="178">
        <f t="shared" si="6"/>
        <v>0</v>
      </c>
    </row>
    <row r="66" spans="1:9" ht="3.75" customHeight="1" x14ac:dyDescent="0.2">
      <c r="A66" s="31"/>
      <c r="B66" s="30"/>
      <c r="C66" s="200"/>
      <c r="D66" s="160"/>
      <c r="E66" s="225"/>
      <c r="F66" s="208"/>
      <c r="G66" s="209"/>
      <c r="H66" s="177"/>
      <c r="I66" s="178"/>
    </row>
    <row r="67" spans="1:9" x14ac:dyDescent="0.2">
      <c r="A67" s="35">
        <v>10</v>
      </c>
      <c r="B67" s="30"/>
      <c r="C67" s="198" t="s">
        <v>198</v>
      </c>
      <c r="D67" s="163" t="s">
        <v>36</v>
      </c>
      <c r="E67" s="228">
        <v>1</v>
      </c>
      <c r="F67" s="208"/>
      <c r="G67" s="209"/>
      <c r="H67" s="187">
        <f>+F67*E67</f>
        <v>0</v>
      </c>
      <c r="I67" s="188">
        <f>+E67*G67</f>
        <v>0</v>
      </c>
    </row>
    <row r="68" spans="1:9" ht="3.75" customHeight="1" x14ac:dyDescent="0.2">
      <c r="A68" s="31"/>
      <c r="B68" s="30"/>
      <c r="C68" s="200"/>
      <c r="D68" s="160"/>
      <c r="E68" s="225"/>
      <c r="F68" s="208"/>
      <c r="G68" s="209"/>
      <c r="H68" s="177"/>
      <c r="I68" s="178"/>
    </row>
    <row r="69" spans="1:9" x14ac:dyDescent="0.2">
      <c r="A69" s="31">
        <v>11</v>
      </c>
      <c r="B69" s="30"/>
      <c r="C69" s="198" t="s">
        <v>199</v>
      </c>
      <c r="D69" s="160"/>
      <c r="E69" s="225"/>
      <c r="F69" s="208"/>
      <c r="G69" s="209"/>
      <c r="H69" s="187">
        <f>SUM(H70:H72)</f>
        <v>0</v>
      </c>
      <c r="I69" s="188">
        <f>+SUM(I70:I72)</f>
        <v>0</v>
      </c>
    </row>
    <row r="70" spans="1:9" x14ac:dyDescent="0.2">
      <c r="A70" s="35"/>
      <c r="B70" s="30" t="s">
        <v>200</v>
      </c>
      <c r="C70" s="201" t="s">
        <v>201</v>
      </c>
      <c r="D70" s="160" t="s">
        <v>36</v>
      </c>
      <c r="E70" s="226">
        <v>1</v>
      </c>
      <c r="F70" s="208"/>
      <c r="G70" s="209"/>
      <c r="H70" s="177">
        <f>+E70*F70</f>
        <v>0</v>
      </c>
      <c r="I70" s="178">
        <f>+E70*G70</f>
        <v>0</v>
      </c>
    </row>
    <row r="71" spans="1:9" x14ac:dyDescent="0.2">
      <c r="A71" s="42"/>
      <c r="B71" s="30" t="s">
        <v>202</v>
      </c>
      <c r="C71" s="201" t="s">
        <v>203</v>
      </c>
      <c r="D71" s="160" t="s">
        <v>36</v>
      </c>
      <c r="E71" s="226">
        <v>1</v>
      </c>
      <c r="F71" s="208"/>
      <c r="G71" s="209"/>
      <c r="H71" s="177">
        <f>+E71*F71</f>
        <v>0</v>
      </c>
      <c r="I71" s="178">
        <f>+E71*G71</f>
        <v>0</v>
      </c>
    </row>
    <row r="72" spans="1:9" x14ac:dyDescent="0.2">
      <c r="A72" s="42"/>
      <c r="B72" s="30" t="s">
        <v>204</v>
      </c>
      <c r="C72" s="201" t="s">
        <v>205</v>
      </c>
      <c r="D72" s="160" t="s">
        <v>36</v>
      </c>
      <c r="E72" s="226">
        <v>1</v>
      </c>
      <c r="F72" s="208"/>
      <c r="G72" s="209"/>
      <c r="H72" s="177">
        <f>+E72*F72</f>
        <v>0</v>
      </c>
      <c r="I72" s="178">
        <f>+E72*G72</f>
        <v>0</v>
      </c>
    </row>
    <row r="73" spans="1:9" ht="4.5" customHeight="1" x14ac:dyDescent="0.2">
      <c r="A73" s="31"/>
      <c r="B73" s="30"/>
      <c r="C73" s="200"/>
      <c r="D73" s="160"/>
      <c r="E73" s="225"/>
      <c r="F73" s="208"/>
      <c r="G73" s="209"/>
      <c r="H73" s="177"/>
      <c r="I73" s="178"/>
    </row>
    <row r="74" spans="1:9" x14ac:dyDescent="0.2">
      <c r="A74" s="31">
        <v>12</v>
      </c>
      <c r="B74" s="30"/>
      <c r="C74" s="198" t="s">
        <v>641</v>
      </c>
      <c r="D74" s="163" t="s">
        <v>762</v>
      </c>
      <c r="E74" s="229">
        <v>3530</v>
      </c>
      <c r="F74" s="208"/>
      <c r="G74" s="209"/>
      <c r="H74" s="187">
        <f t="shared" ref="H74:H85" si="7">+E74*F74</f>
        <v>0</v>
      </c>
      <c r="I74" s="188">
        <f>+E74*G74</f>
        <v>0</v>
      </c>
    </row>
    <row r="75" spans="1:9" ht="6" customHeight="1" x14ac:dyDescent="0.2">
      <c r="A75" s="31"/>
      <c r="B75" s="30"/>
      <c r="C75" s="198"/>
      <c r="D75" s="160"/>
      <c r="E75" s="224"/>
      <c r="F75" s="208"/>
      <c r="G75" s="209"/>
      <c r="H75" s="187"/>
      <c r="I75" s="188"/>
    </row>
    <row r="76" spans="1:9" x14ac:dyDescent="0.2">
      <c r="A76" s="230"/>
      <c r="B76" s="231"/>
      <c r="C76" s="232"/>
      <c r="D76" s="224"/>
      <c r="E76" s="224"/>
      <c r="F76" s="208"/>
      <c r="G76" s="209"/>
      <c r="H76" s="177">
        <f t="shared" si="7"/>
        <v>0</v>
      </c>
      <c r="I76" s="178">
        <f t="shared" ref="I76:I85" si="8">+E76*G76</f>
        <v>0</v>
      </c>
    </row>
    <row r="77" spans="1:9" x14ac:dyDescent="0.2">
      <c r="A77" s="230"/>
      <c r="B77" s="231"/>
      <c r="C77" s="232"/>
      <c r="D77" s="224"/>
      <c r="E77" s="224"/>
      <c r="F77" s="208"/>
      <c r="G77" s="209"/>
      <c r="H77" s="177">
        <f t="shared" si="7"/>
        <v>0</v>
      </c>
      <c r="I77" s="178">
        <f t="shared" si="8"/>
        <v>0</v>
      </c>
    </row>
    <row r="78" spans="1:9" x14ac:dyDescent="0.2">
      <c r="A78" s="230"/>
      <c r="B78" s="231"/>
      <c r="C78" s="232"/>
      <c r="D78" s="224"/>
      <c r="E78" s="224"/>
      <c r="F78" s="208"/>
      <c r="G78" s="209"/>
      <c r="H78" s="177">
        <f t="shared" si="7"/>
        <v>0</v>
      </c>
      <c r="I78" s="178">
        <f t="shared" si="8"/>
        <v>0</v>
      </c>
    </row>
    <row r="79" spans="1:9" x14ac:dyDescent="0.2">
      <c r="A79" s="230"/>
      <c r="B79" s="231"/>
      <c r="C79" s="232"/>
      <c r="D79" s="224"/>
      <c r="E79" s="224"/>
      <c r="F79" s="208"/>
      <c r="G79" s="209"/>
      <c r="H79" s="177">
        <f t="shared" si="7"/>
        <v>0</v>
      </c>
      <c r="I79" s="178">
        <f t="shared" si="8"/>
        <v>0</v>
      </c>
    </row>
    <row r="80" spans="1:9" x14ac:dyDescent="0.2">
      <c r="A80" s="230"/>
      <c r="B80" s="231"/>
      <c r="C80" s="232"/>
      <c r="D80" s="224"/>
      <c r="E80" s="224"/>
      <c r="F80" s="208"/>
      <c r="G80" s="209"/>
      <c r="H80" s="177">
        <f t="shared" si="7"/>
        <v>0</v>
      </c>
      <c r="I80" s="178">
        <f t="shared" si="8"/>
        <v>0</v>
      </c>
    </row>
    <row r="81" spans="1:9" x14ac:dyDescent="0.2">
      <c r="A81" s="230"/>
      <c r="B81" s="231"/>
      <c r="C81" s="232"/>
      <c r="D81" s="224"/>
      <c r="E81" s="224"/>
      <c r="F81" s="208"/>
      <c r="G81" s="209"/>
      <c r="H81" s="177">
        <f t="shared" si="7"/>
        <v>0</v>
      </c>
      <c r="I81" s="178">
        <f t="shared" si="8"/>
        <v>0</v>
      </c>
    </row>
    <row r="82" spans="1:9" x14ac:dyDescent="0.2">
      <c r="A82" s="230"/>
      <c r="B82" s="231"/>
      <c r="C82" s="232"/>
      <c r="D82" s="224"/>
      <c r="E82" s="224"/>
      <c r="F82" s="208"/>
      <c r="G82" s="209"/>
      <c r="H82" s="177">
        <f t="shared" si="7"/>
        <v>0</v>
      </c>
      <c r="I82" s="178">
        <f t="shared" si="8"/>
        <v>0</v>
      </c>
    </row>
    <row r="83" spans="1:9" x14ac:dyDescent="0.2">
      <c r="A83" s="230"/>
      <c r="B83" s="231"/>
      <c r="C83" s="232"/>
      <c r="D83" s="224"/>
      <c r="E83" s="224"/>
      <c r="F83" s="208"/>
      <c r="G83" s="209"/>
      <c r="H83" s="177">
        <f t="shared" si="7"/>
        <v>0</v>
      </c>
      <c r="I83" s="178">
        <f t="shared" si="8"/>
        <v>0</v>
      </c>
    </row>
    <row r="84" spans="1:9" x14ac:dyDescent="0.2">
      <c r="A84" s="230"/>
      <c r="B84" s="231"/>
      <c r="C84" s="232"/>
      <c r="D84" s="224"/>
      <c r="E84" s="224"/>
      <c r="F84" s="208"/>
      <c r="G84" s="209"/>
      <c r="H84" s="177">
        <f t="shared" si="7"/>
        <v>0</v>
      </c>
      <c r="I84" s="178">
        <f t="shared" si="8"/>
        <v>0</v>
      </c>
    </row>
    <row r="85" spans="1:9" x14ac:dyDescent="0.2">
      <c r="A85" s="230"/>
      <c r="B85" s="231"/>
      <c r="C85" s="232"/>
      <c r="D85" s="224"/>
      <c r="E85" s="224"/>
      <c r="F85" s="208"/>
      <c r="G85" s="209"/>
      <c r="H85" s="177">
        <f t="shared" si="7"/>
        <v>0</v>
      </c>
      <c r="I85" s="178">
        <f t="shared" si="8"/>
        <v>0</v>
      </c>
    </row>
    <row r="86" spans="1:9" ht="2.25" customHeight="1" thickBot="1" x14ac:dyDescent="0.25">
      <c r="A86" s="35"/>
      <c r="B86" s="30"/>
      <c r="C86" s="69"/>
      <c r="D86" s="30"/>
      <c r="E86" s="224">
        <v>1</v>
      </c>
      <c r="F86" s="151"/>
      <c r="G86" s="197"/>
      <c r="H86" s="32"/>
      <c r="I86" s="33"/>
    </row>
    <row r="87" spans="1:9" ht="16.5" thickBot="1" x14ac:dyDescent="0.25">
      <c r="A87" s="713" t="str">
        <f>A3</f>
        <v>C-1.2 Obras Civiles ET Mendoza Norte 220/132 kV</v>
      </c>
      <c r="B87" s="714"/>
      <c r="C87" s="714"/>
      <c r="D87" s="714"/>
      <c r="E87" s="714"/>
      <c r="F87" s="715"/>
      <c r="G87" s="235" t="s">
        <v>756</v>
      </c>
      <c r="H87" s="62">
        <f>+H8+H15+H19+H24+H28+H36+H38+H50+H52+H67+H69+H74+SUM(H76:H85)</f>
        <v>0</v>
      </c>
      <c r="I87" s="63">
        <f>+I8+I15+I19+I24+I28+I36+I38+I50+I52+I67+I69+I74+SUM(I76:I85)</f>
        <v>0</v>
      </c>
    </row>
    <row r="88" spans="1:9" customFormat="1" ht="15" x14ac:dyDescent="0.25">
      <c r="A88" s="610" t="s">
        <v>757</v>
      </c>
      <c r="B88" s="610"/>
      <c r="C88" s="610"/>
      <c r="D88" s="610"/>
      <c r="E88" s="610"/>
      <c r="F88" s="610"/>
      <c r="G88" s="610"/>
      <c r="H88" s="610"/>
      <c r="I88" s="610"/>
    </row>
    <row r="89" spans="1:9" customFormat="1" ht="15" x14ac:dyDescent="0.25">
      <c r="A89" s="611" t="s">
        <v>758</v>
      </c>
      <c r="B89" s="611"/>
      <c r="C89" s="611"/>
      <c r="D89" s="611"/>
      <c r="E89" s="611"/>
      <c r="F89" s="611"/>
      <c r="G89" s="611"/>
      <c r="H89" s="611"/>
      <c r="I89" s="611"/>
    </row>
    <row r="90" spans="1:9" customFormat="1" ht="15" x14ac:dyDescent="0.25">
      <c r="A90" s="612"/>
      <c r="B90" s="612"/>
      <c r="C90" s="612"/>
      <c r="D90" s="612"/>
      <c r="E90" s="612"/>
      <c r="F90" s="612"/>
      <c r="G90" s="612"/>
      <c r="H90" s="612"/>
      <c r="I90" s="612"/>
    </row>
    <row r="91" spans="1:9" customFormat="1" ht="15" x14ac:dyDescent="0.25">
      <c r="A91" s="612"/>
      <c r="B91" s="612"/>
      <c r="C91" s="612"/>
      <c r="D91" s="612"/>
      <c r="E91" s="612"/>
      <c r="F91" s="612"/>
      <c r="G91" s="612"/>
      <c r="H91" s="612"/>
      <c r="I91" s="612"/>
    </row>
    <row r="92" spans="1:9" customFormat="1" ht="15.75" x14ac:dyDescent="0.25">
      <c r="C92" s="613" t="s">
        <v>759</v>
      </c>
      <c r="D92" s="613"/>
      <c r="G92" s="152"/>
      <c r="H92" s="613" t="s">
        <v>759</v>
      </c>
      <c r="I92" s="613"/>
    </row>
    <row r="93" spans="1:9" customFormat="1" ht="15.75" x14ac:dyDescent="0.25">
      <c r="C93" s="606" t="s">
        <v>760</v>
      </c>
      <c r="D93" s="606"/>
      <c r="G93" s="152"/>
      <c r="H93" s="606" t="s">
        <v>761</v>
      </c>
      <c r="I93" s="606"/>
    </row>
    <row r="94" spans="1:9" x14ac:dyDescent="0.2">
      <c r="A94" s="2"/>
      <c r="B94" s="2"/>
      <c r="C94" s="2"/>
      <c r="D94" s="2"/>
      <c r="E94" s="2"/>
      <c r="F94" s="2"/>
      <c r="G94" s="236"/>
    </row>
    <row r="95" spans="1:9" x14ac:dyDescent="0.2">
      <c r="A95" s="2"/>
      <c r="B95" s="2"/>
      <c r="C95" s="2"/>
      <c r="D95" s="2"/>
      <c r="E95" s="2"/>
      <c r="F95" s="2"/>
      <c r="G95" s="236"/>
    </row>
    <row r="96" spans="1:9" x14ac:dyDescent="0.2">
      <c r="A96" s="2"/>
      <c r="B96" s="2"/>
      <c r="C96" s="2"/>
      <c r="D96" s="2"/>
      <c r="E96" s="2"/>
      <c r="F96" s="2"/>
      <c r="G96" s="236"/>
    </row>
    <row r="97" spans="1:7" x14ac:dyDescent="0.2">
      <c r="A97" s="2"/>
      <c r="B97" s="2"/>
      <c r="C97" s="2"/>
      <c r="D97" s="2"/>
      <c r="E97" s="2"/>
      <c r="F97" s="2"/>
      <c r="G97" s="236"/>
    </row>
    <row r="98" spans="1:7" x14ac:dyDescent="0.2">
      <c r="A98" s="2"/>
      <c r="B98" s="2"/>
      <c r="C98" s="2"/>
      <c r="D98" s="2"/>
      <c r="E98" s="2"/>
      <c r="F98" s="2"/>
      <c r="G98" s="236"/>
    </row>
    <row r="99" spans="1:7" x14ac:dyDescent="0.2">
      <c r="A99" s="2"/>
      <c r="B99" s="2"/>
      <c r="C99" s="2"/>
      <c r="D99" s="2"/>
      <c r="E99" s="2"/>
      <c r="F99" s="2"/>
      <c r="G99" s="236"/>
    </row>
    <row r="100" spans="1:7" x14ac:dyDescent="0.2">
      <c r="A100" s="2"/>
      <c r="B100" s="2"/>
      <c r="C100" s="2"/>
      <c r="D100" s="2"/>
      <c r="E100" s="2"/>
      <c r="F100" s="2"/>
      <c r="G100" s="236"/>
    </row>
    <row r="101" spans="1:7" x14ac:dyDescent="0.2">
      <c r="A101" s="2"/>
      <c r="B101" s="2"/>
      <c r="C101" s="2"/>
      <c r="D101" s="2"/>
      <c r="E101" s="2"/>
      <c r="F101" s="2"/>
      <c r="G101" s="236"/>
    </row>
    <row r="102" spans="1:7" x14ac:dyDescent="0.2">
      <c r="A102" s="2"/>
      <c r="B102" s="2"/>
      <c r="C102" s="2"/>
      <c r="D102" s="2"/>
      <c r="E102" s="2"/>
      <c r="F102" s="2"/>
      <c r="G102" s="236"/>
    </row>
    <row r="103" spans="1:7" x14ac:dyDescent="0.2">
      <c r="A103" s="2"/>
      <c r="B103" s="2"/>
      <c r="C103" s="2"/>
      <c r="D103" s="2"/>
      <c r="E103" s="2"/>
      <c r="F103" s="2"/>
      <c r="G103" s="236"/>
    </row>
    <row r="104" spans="1:7" x14ac:dyDescent="0.2">
      <c r="A104" s="2"/>
      <c r="B104" s="2"/>
      <c r="C104" s="2"/>
      <c r="D104" s="2"/>
      <c r="E104" s="2"/>
      <c r="F104" s="2"/>
      <c r="G104" s="236"/>
    </row>
    <row r="105" spans="1:7" x14ac:dyDescent="0.2">
      <c r="A105" s="2"/>
      <c r="B105" s="2"/>
      <c r="C105" s="2"/>
      <c r="D105" s="2"/>
      <c r="E105" s="2"/>
      <c r="F105" s="2"/>
      <c r="G105" s="236"/>
    </row>
    <row r="106" spans="1:7" x14ac:dyDescent="0.2">
      <c r="A106" s="2"/>
      <c r="B106" s="2"/>
      <c r="C106" s="2"/>
      <c r="D106" s="2"/>
      <c r="E106" s="2"/>
      <c r="F106" s="2"/>
      <c r="G106" s="236"/>
    </row>
    <row r="107" spans="1:7" x14ac:dyDescent="0.2">
      <c r="A107" s="2"/>
      <c r="B107" s="2"/>
      <c r="C107" s="2"/>
      <c r="D107" s="2"/>
      <c r="E107" s="2"/>
      <c r="F107" s="2"/>
      <c r="G107" s="236"/>
    </row>
    <row r="108" spans="1:7" x14ac:dyDescent="0.2">
      <c r="A108" s="2"/>
      <c r="B108" s="2"/>
      <c r="C108" s="2"/>
      <c r="D108" s="2"/>
      <c r="E108" s="2"/>
      <c r="F108" s="2"/>
      <c r="G108" s="236"/>
    </row>
    <row r="109" spans="1:7" x14ac:dyDescent="0.2">
      <c r="A109" s="2"/>
      <c r="B109" s="2"/>
      <c r="C109" s="2"/>
      <c r="D109" s="2"/>
      <c r="E109" s="2"/>
      <c r="F109" s="2"/>
      <c r="G109" s="236"/>
    </row>
    <row r="110" spans="1:7" x14ac:dyDescent="0.2">
      <c r="A110" s="2"/>
      <c r="B110" s="29"/>
      <c r="C110" s="2"/>
      <c r="D110" s="2"/>
      <c r="E110" s="2"/>
      <c r="F110" s="2"/>
      <c r="G110" s="236"/>
    </row>
    <row r="111" spans="1:7" x14ac:dyDescent="0.2">
      <c r="A111" s="2"/>
      <c r="B111" s="29"/>
      <c r="C111" s="2"/>
      <c r="D111" s="2"/>
      <c r="E111" s="2"/>
      <c r="F111" s="2"/>
      <c r="G111" s="236"/>
    </row>
    <row r="112" spans="1:7" x14ac:dyDescent="0.2">
      <c r="A112" s="2"/>
      <c r="B112" s="29"/>
      <c r="C112" s="2"/>
      <c r="D112" s="2"/>
      <c r="E112" s="2"/>
      <c r="F112" s="2"/>
      <c r="G112" s="236"/>
    </row>
    <row r="113" spans="1:7" x14ac:dyDescent="0.2">
      <c r="A113" s="2"/>
      <c r="B113" s="29"/>
      <c r="C113" s="2"/>
      <c r="D113" s="2"/>
      <c r="E113" s="2"/>
      <c r="F113" s="2"/>
      <c r="G113" s="236"/>
    </row>
    <row r="114" spans="1:7" x14ac:dyDescent="0.2">
      <c r="A114" s="2"/>
      <c r="B114" s="29"/>
      <c r="C114" s="2"/>
      <c r="D114" s="2"/>
      <c r="E114" s="2"/>
      <c r="F114" s="2"/>
      <c r="G114" s="236"/>
    </row>
    <row r="115" spans="1:7" x14ac:dyDescent="0.2">
      <c r="A115" s="2"/>
      <c r="B115" s="29"/>
      <c r="C115" s="2"/>
      <c r="D115" s="2"/>
      <c r="E115" s="2"/>
      <c r="F115" s="2"/>
      <c r="G115" s="236"/>
    </row>
    <row r="116" spans="1:7" x14ac:dyDescent="0.2">
      <c r="A116" s="2"/>
      <c r="B116" s="29"/>
      <c r="C116" s="2"/>
      <c r="D116" s="2"/>
      <c r="E116" s="2"/>
      <c r="F116" s="2"/>
      <c r="G116" s="236"/>
    </row>
    <row r="117" spans="1:7" x14ac:dyDescent="0.2">
      <c r="A117" s="2"/>
      <c r="B117" s="29"/>
      <c r="C117" s="2"/>
      <c r="D117" s="2"/>
      <c r="E117" s="2"/>
      <c r="F117" s="2"/>
      <c r="G117" s="236"/>
    </row>
    <row r="118" spans="1:7" x14ac:dyDescent="0.2">
      <c r="A118" s="2"/>
      <c r="B118" s="29"/>
      <c r="C118" s="2"/>
      <c r="D118" s="2"/>
      <c r="E118" s="2"/>
      <c r="F118" s="2"/>
      <c r="G118" s="236"/>
    </row>
    <row r="119" spans="1:7" x14ac:dyDescent="0.2">
      <c r="A119" s="2"/>
      <c r="B119" s="29"/>
      <c r="C119" s="2"/>
      <c r="D119" s="2"/>
      <c r="E119" s="2"/>
      <c r="F119" s="2"/>
      <c r="G119" s="236"/>
    </row>
    <row r="120" spans="1:7" x14ac:dyDescent="0.2">
      <c r="A120" s="2"/>
      <c r="B120" s="29"/>
      <c r="C120" s="2"/>
      <c r="D120" s="2"/>
      <c r="E120" s="2"/>
      <c r="F120" s="2"/>
      <c r="G120" s="236"/>
    </row>
    <row r="121" spans="1:7" x14ac:dyDescent="0.2">
      <c r="A121" s="2"/>
      <c r="B121" s="29"/>
      <c r="C121" s="2"/>
      <c r="D121" s="2"/>
      <c r="E121" s="2"/>
      <c r="F121" s="2"/>
      <c r="G121" s="236"/>
    </row>
    <row r="122" spans="1:7" x14ac:dyDescent="0.2">
      <c r="A122" s="2"/>
      <c r="B122" s="29"/>
      <c r="C122" s="2"/>
      <c r="D122" s="2"/>
      <c r="E122" s="2"/>
      <c r="F122" s="2"/>
      <c r="G122" s="236"/>
    </row>
    <row r="123" spans="1:7" x14ac:dyDescent="0.2">
      <c r="A123" s="2"/>
      <c r="B123" s="29"/>
      <c r="C123" s="2"/>
      <c r="D123" s="2"/>
      <c r="E123" s="2"/>
      <c r="F123" s="2"/>
      <c r="G123" s="236"/>
    </row>
    <row r="124" spans="1:7" x14ac:dyDescent="0.2">
      <c r="A124" s="2"/>
      <c r="B124" s="29"/>
      <c r="C124" s="2"/>
      <c r="D124" s="2"/>
      <c r="E124" s="2"/>
      <c r="F124" s="2"/>
      <c r="G124" s="236"/>
    </row>
    <row r="125" spans="1:7" x14ac:dyDescent="0.2">
      <c r="A125" s="2"/>
      <c r="B125" s="29"/>
      <c r="C125" s="2"/>
      <c r="D125" s="2"/>
      <c r="E125" s="2"/>
      <c r="F125" s="2"/>
      <c r="G125" s="236"/>
    </row>
    <row r="126" spans="1:7" x14ac:dyDescent="0.2">
      <c r="A126" s="2"/>
      <c r="B126" s="29"/>
      <c r="C126" s="2"/>
      <c r="D126" s="2"/>
      <c r="E126" s="2"/>
      <c r="F126" s="2"/>
      <c r="G126" s="236"/>
    </row>
    <row r="127" spans="1:7" x14ac:dyDescent="0.2">
      <c r="A127" s="2"/>
      <c r="B127" s="29"/>
      <c r="C127" s="2"/>
      <c r="D127" s="2"/>
      <c r="E127" s="2"/>
      <c r="F127" s="2"/>
      <c r="G127" s="236"/>
    </row>
    <row r="128" spans="1:7" x14ac:dyDescent="0.2">
      <c r="A128" s="2"/>
      <c r="B128" s="29"/>
      <c r="C128" s="2"/>
      <c r="D128" s="2"/>
      <c r="E128" s="2"/>
      <c r="F128" s="2"/>
      <c r="G128" s="236"/>
    </row>
    <row r="129" spans="1:7" x14ac:dyDescent="0.2">
      <c r="A129" s="2"/>
      <c r="B129" s="29"/>
      <c r="C129" s="2"/>
      <c r="D129" s="2"/>
      <c r="E129" s="2"/>
      <c r="F129" s="2"/>
      <c r="G129" s="236"/>
    </row>
    <row r="130" spans="1:7" x14ac:dyDescent="0.2">
      <c r="A130" s="2"/>
      <c r="B130" s="29"/>
      <c r="C130" s="2"/>
      <c r="D130" s="2"/>
      <c r="E130" s="2"/>
      <c r="F130" s="2"/>
      <c r="G130" s="236"/>
    </row>
    <row r="131" spans="1:7" x14ac:dyDescent="0.2">
      <c r="A131" s="2"/>
      <c r="B131" s="29"/>
      <c r="C131" s="2"/>
      <c r="D131" s="2"/>
      <c r="E131" s="2"/>
      <c r="F131" s="2"/>
      <c r="G131" s="236"/>
    </row>
    <row r="132" spans="1:7" x14ac:dyDescent="0.2">
      <c r="A132" s="2"/>
      <c r="B132" s="29"/>
      <c r="C132" s="2"/>
      <c r="D132" s="2"/>
      <c r="E132" s="2"/>
      <c r="F132" s="2"/>
      <c r="G132" s="236"/>
    </row>
    <row r="133" spans="1:7" x14ac:dyDescent="0.2">
      <c r="A133" s="2"/>
      <c r="B133" s="29"/>
      <c r="C133" s="2"/>
      <c r="D133" s="2"/>
      <c r="E133" s="2"/>
      <c r="F133" s="2"/>
      <c r="G133" s="236"/>
    </row>
    <row r="134" spans="1:7" x14ac:dyDescent="0.2">
      <c r="A134" s="2"/>
      <c r="B134" s="29"/>
      <c r="C134" s="2"/>
      <c r="D134" s="2"/>
      <c r="E134" s="2"/>
      <c r="F134" s="2"/>
      <c r="G134" s="236"/>
    </row>
    <row r="135" spans="1:7" x14ac:dyDescent="0.2">
      <c r="A135" s="2"/>
      <c r="B135" s="29"/>
      <c r="C135" s="2"/>
      <c r="D135" s="2"/>
      <c r="E135" s="2"/>
      <c r="F135" s="2"/>
      <c r="G135" s="236"/>
    </row>
    <row r="136" spans="1:7" x14ac:dyDescent="0.2">
      <c r="A136" s="2"/>
      <c r="B136" s="29"/>
      <c r="C136" s="2"/>
      <c r="D136" s="2"/>
      <c r="E136" s="2"/>
      <c r="F136" s="2"/>
      <c r="G136" s="236"/>
    </row>
    <row r="137" spans="1:7" x14ac:dyDescent="0.2">
      <c r="A137" s="2"/>
      <c r="B137" s="29"/>
      <c r="C137" s="2"/>
      <c r="D137" s="2"/>
      <c r="E137" s="2"/>
      <c r="F137" s="2"/>
      <c r="G137" s="236"/>
    </row>
    <row r="138" spans="1:7" x14ac:dyDescent="0.2">
      <c r="A138" s="2"/>
      <c r="B138" s="29"/>
      <c r="C138" s="2"/>
      <c r="D138" s="2"/>
      <c r="E138" s="2"/>
      <c r="F138" s="2"/>
      <c r="G138" s="236"/>
    </row>
    <row r="139" spans="1:7" x14ac:dyDescent="0.2">
      <c r="A139" s="2"/>
      <c r="B139" s="29"/>
      <c r="C139" s="2"/>
      <c r="D139" s="2"/>
      <c r="E139" s="2"/>
      <c r="F139" s="2"/>
      <c r="G139" s="236"/>
    </row>
    <row r="140" spans="1:7" x14ac:dyDescent="0.2">
      <c r="A140" s="2"/>
      <c r="B140" s="29"/>
      <c r="C140" s="2"/>
      <c r="D140" s="2"/>
      <c r="E140" s="2"/>
      <c r="F140" s="2"/>
      <c r="G140" s="236"/>
    </row>
    <row r="141" spans="1:7" x14ac:dyDescent="0.2">
      <c r="A141" s="2"/>
      <c r="B141" s="29"/>
      <c r="C141" s="2"/>
      <c r="D141" s="2"/>
      <c r="E141" s="2"/>
      <c r="F141" s="2"/>
      <c r="G141" s="236"/>
    </row>
    <row r="142" spans="1:7" x14ac:dyDescent="0.2">
      <c r="A142" s="2"/>
      <c r="B142" s="29"/>
      <c r="C142" s="2"/>
      <c r="D142" s="2"/>
      <c r="E142" s="2"/>
      <c r="F142" s="2"/>
      <c r="G142" s="236"/>
    </row>
    <row r="143" spans="1:7" x14ac:dyDescent="0.2">
      <c r="A143" s="2"/>
      <c r="B143" s="29"/>
      <c r="C143" s="2"/>
      <c r="D143" s="2"/>
      <c r="E143" s="2"/>
      <c r="F143" s="2"/>
      <c r="G143" s="236"/>
    </row>
    <row r="144" spans="1:7" x14ac:dyDescent="0.2">
      <c r="A144" s="2"/>
      <c r="B144" s="29"/>
      <c r="C144" s="2"/>
      <c r="D144" s="2"/>
      <c r="E144" s="2"/>
      <c r="F144" s="2"/>
      <c r="G144" s="236"/>
    </row>
    <row r="145" spans="1:7" x14ac:dyDescent="0.2">
      <c r="A145" s="2"/>
      <c r="B145" s="29"/>
      <c r="C145" s="2"/>
      <c r="D145" s="2"/>
      <c r="E145" s="2"/>
      <c r="F145" s="2"/>
      <c r="G145" s="236"/>
    </row>
    <row r="146" spans="1:7" x14ac:dyDescent="0.2">
      <c r="A146" s="2"/>
      <c r="B146" s="29"/>
      <c r="C146" s="2"/>
      <c r="D146" s="2"/>
      <c r="E146" s="2"/>
      <c r="F146" s="2"/>
      <c r="G146" s="236"/>
    </row>
    <row r="147" spans="1:7" x14ac:dyDescent="0.2">
      <c r="A147" s="2"/>
      <c r="B147" s="29"/>
      <c r="C147" s="2"/>
      <c r="D147" s="2"/>
      <c r="E147" s="2"/>
      <c r="F147" s="2"/>
      <c r="G147" s="236"/>
    </row>
    <row r="148" spans="1:7" x14ac:dyDescent="0.2">
      <c r="A148" s="2"/>
      <c r="B148" s="29"/>
      <c r="C148" s="2"/>
      <c r="D148" s="2"/>
      <c r="E148" s="2"/>
      <c r="F148" s="2"/>
      <c r="G148" s="236"/>
    </row>
    <row r="149" spans="1:7" x14ac:dyDescent="0.2">
      <c r="A149" s="2"/>
      <c r="B149" s="29"/>
      <c r="C149" s="2"/>
      <c r="D149" s="2"/>
      <c r="E149" s="2"/>
      <c r="F149" s="2"/>
      <c r="G149" s="236"/>
    </row>
    <row r="150" spans="1:7" x14ac:dyDescent="0.2">
      <c r="A150" s="2"/>
      <c r="B150" s="29"/>
      <c r="C150" s="2"/>
      <c r="D150" s="2"/>
      <c r="E150" s="2"/>
      <c r="F150" s="2"/>
      <c r="G150" s="236"/>
    </row>
    <row r="151" spans="1:7" x14ac:dyDescent="0.2">
      <c r="A151" s="2"/>
      <c r="B151" s="29"/>
      <c r="C151" s="2"/>
      <c r="D151" s="2"/>
      <c r="E151" s="2"/>
      <c r="F151" s="2"/>
      <c r="G151" s="236"/>
    </row>
    <row r="152" spans="1:7" x14ac:dyDescent="0.2">
      <c r="A152" s="2"/>
      <c r="B152" s="29"/>
      <c r="C152" s="2"/>
      <c r="D152" s="2"/>
      <c r="E152" s="2"/>
      <c r="F152" s="2"/>
      <c r="G152" s="236"/>
    </row>
    <row r="153" spans="1:7" x14ac:dyDescent="0.2">
      <c r="A153" s="2"/>
      <c r="B153" s="29"/>
      <c r="C153" s="2"/>
      <c r="D153" s="2"/>
      <c r="E153" s="2"/>
      <c r="F153" s="2"/>
      <c r="G153" s="236"/>
    </row>
    <row r="154" spans="1:7" x14ac:dyDescent="0.2">
      <c r="A154" s="2"/>
      <c r="B154" s="29"/>
      <c r="C154" s="2"/>
      <c r="D154" s="2"/>
      <c r="E154" s="2"/>
      <c r="F154" s="2"/>
      <c r="G154" s="236"/>
    </row>
    <row r="155" spans="1:7" x14ac:dyDescent="0.2">
      <c r="A155" s="2"/>
      <c r="B155" s="29"/>
      <c r="C155" s="2"/>
      <c r="D155" s="2"/>
      <c r="E155" s="2"/>
      <c r="F155" s="2"/>
      <c r="G155" s="236"/>
    </row>
    <row r="156" spans="1:7" x14ac:dyDescent="0.2">
      <c r="A156" s="2"/>
      <c r="B156" s="29"/>
      <c r="C156" s="2"/>
      <c r="D156" s="2"/>
      <c r="E156" s="2"/>
      <c r="F156" s="2"/>
      <c r="G156" s="236"/>
    </row>
    <row r="157" spans="1:7" x14ac:dyDescent="0.2">
      <c r="A157" s="2"/>
      <c r="B157" s="29"/>
      <c r="C157" s="2"/>
      <c r="D157" s="2"/>
      <c r="E157" s="2"/>
      <c r="F157" s="2"/>
      <c r="G157" s="236"/>
    </row>
    <row r="158" spans="1:7" x14ac:dyDescent="0.2">
      <c r="A158" s="2"/>
      <c r="B158" s="29"/>
      <c r="C158" s="2"/>
      <c r="D158" s="2"/>
      <c r="E158" s="2"/>
      <c r="F158" s="2"/>
      <c r="G158" s="236"/>
    </row>
    <row r="159" spans="1:7" x14ac:dyDescent="0.2">
      <c r="A159" s="2"/>
      <c r="B159" s="29"/>
      <c r="C159" s="2"/>
      <c r="D159" s="2"/>
      <c r="E159" s="2"/>
      <c r="F159" s="2"/>
      <c r="G159" s="236"/>
    </row>
    <row r="160" spans="1:7" x14ac:dyDescent="0.2">
      <c r="A160" s="2"/>
      <c r="B160" s="29"/>
      <c r="C160" s="2"/>
      <c r="D160" s="2"/>
      <c r="E160" s="2"/>
      <c r="F160" s="2"/>
      <c r="G160" s="236"/>
    </row>
    <row r="161" spans="1:7" x14ac:dyDescent="0.2">
      <c r="A161" s="2"/>
      <c r="B161" s="29"/>
      <c r="C161" s="2"/>
      <c r="D161" s="2"/>
      <c r="E161" s="2"/>
      <c r="F161" s="2"/>
      <c r="G161" s="236"/>
    </row>
    <row r="162" spans="1:7" x14ac:dyDescent="0.2">
      <c r="A162" s="2"/>
      <c r="B162" s="29"/>
      <c r="C162" s="2"/>
      <c r="D162" s="2"/>
      <c r="E162" s="2"/>
      <c r="F162" s="2"/>
      <c r="G162" s="236"/>
    </row>
    <row r="163" spans="1:7" x14ac:dyDescent="0.2">
      <c r="A163" s="2"/>
      <c r="B163" s="29"/>
      <c r="C163" s="2"/>
      <c r="D163" s="2"/>
      <c r="E163" s="2"/>
      <c r="F163" s="2"/>
      <c r="G163" s="236"/>
    </row>
    <row r="164" spans="1:7" x14ac:dyDescent="0.2">
      <c r="A164" s="2"/>
      <c r="B164" s="29"/>
      <c r="C164" s="2"/>
      <c r="D164" s="2"/>
      <c r="E164" s="2"/>
      <c r="F164" s="2"/>
      <c r="G164" s="236"/>
    </row>
    <row r="165" spans="1:7" x14ac:dyDescent="0.2">
      <c r="A165" s="2"/>
      <c r="B165" s="29"/>
      <c r="C165" s="2"/>
      <c r="D165" s="2"/>
      <c r="E165" s="2"/>
      <c r="F165" s="2"/>
      <c r="G165" s="236"/>
    </row>
    <row r="166" spans="1:7" x14ac:dyDescent="0.2">
      <c r="A166" s="2"/>
      <c r="B166" s="29"/>
      <c r="C166" s="2"/>
      <c r="D166" s="2"/>
      <c r="E166" s="2"/>
      <c r="F166" s="2"/>
      <c r="G166" s="236"/>
    </row>
    <row r="167" spans="1:7" x14ac:dyDescent="0.2">
      <c r="A167" s="2"/>
      <c r="B167" s="29"/>
      <c r="C167" s="2"/>
      <c r="D167" s="2"/>
      <c r="E167" s="2"/>
      <c r="F167" s="2"/>
      <c r="G167" s="236"/>
    </row>
    <row r="168" spans="1:7" x14ac:dyDescent="0.2">
      <c r="A168" s="2"/>
      <c r="B168" s="29"/>
      <c r="C168" s="2"/>
      <c r="D168" s="2"/>
      <c r="E168" s="2"/>
      <c r="F168" s="2"/>
      <c r="G168" s="236"/>
    </row>
    <row r="169" spans="1:7" x14ac:dyDescent="0.2">
      <c r="A169" s="2"/>
      <c r="B169" s="29"/>
      <c r="C169" s="2"/>
      <c r="D169" s="2"/>
      <c r="E169" s="2"/>
      <c r="F169" s="2"/>
      <c r="G169" s="236"/>
    </row>
    <row r="170" spans="1:7" x14ac:dyDescent="0.2">
      <c r="A170" s="2"/>
      <c r="B170" s="29"/>
      <c r="C170" s="2"/>
      <c r="D170" s="2"/>
      <c r="E170" s="2"/>
      <c r="F170" s="2"/>
      <c r="G170" s="236"/>
    </row>
    <row r="171" spans="1:7" x14ac:dyDescent="0.2">
      <c r="A171" s="2"/>
      <c r="B171" s="29"/>
      <c r="C171" s="2"/>
      <c r="D171" s="2"/>
      <c r="E171" s="2"/>
      <c r="F171" s="2"/>
      <c r="G171" s="236"/>
    </row>
    <row r="172" spans="1:7" x14ac:dyDescent="0.2">
      <c r="A172" s="2"/>
      <c r="B172" s="29"/>
      <c r="C172" s="2"/>
      <c r="D172" s="2"/>
      <c r="E172" s="2"/>
      <c r="F172" s="2"/>
      <c r="G172" s="236"/>
    </row>
    <row r="173" spans="1:7" x14ac:dyDescent="0.2">
      <c r="A173" s="2"/>
      <c r="B173" s="29"/>
      <c r="C173" s="2"/>
      <c r="D173" s="2"/>
      <c r="E173" s="2"/>
      <c r="F173" s="2"/>
      <c r="G173" s="236"/>
    </row>
    <row r="174" spans="1:7" x14ac:dyDescent="0.2">
      <c r="A174" s="2"/>
      <c r="B174" s="29"/>
      <c r="C174" s="2"/>
      <c r="D174" s="2"/>
      <c r="E174" s="2"/>
      <c r="F174" s="2"/>
      <c r="G174" s="236"/>
    </row>
    <row r="175" spans="1:7" x14ac:dyDescent="0.2">
      <c r="A175" s="2"/>
      <c r="B175" s="29"/>
      <c r="C175" s="2"/>
      <c r="D175" s="2"/>
      <c r="E175" s="2"/>
      <c r="F175" s="2"/>
      <c r="G175" s="236"/>
    </row>
    <row r="176" spans="1:7" x14ac:dyDescent="0.2">
      <c r="A176" s="2"/>
      <c r="B176" s="29"/>
      <c r="C176" s="2"/>
      <c r="D176" s="2"/>
      <c r="E176" s="2"/>
      <c r="F176" s="2"/>
      <c r="G176" s="236"/>
    </row>
    <row r="177" spans="1:7" x14ac:dyDescent="0.2">
      <c r="A177" s="2"/>
      <c r="B177" s="29"/>
      <c r="C177" s="2"/>
      <c r="D177" s="2"/>
      <c r="E177" s="2"/>
      <c r="F177" s="2"/>
      <c r="G177" s="236"/>
    </row>
    <row r="178" spans="1:7" x14ac:dyDescent="0.2">
      <c r="A178" s="2"/>
      <c r="B178" s="29"/>
      <c r="C178" s="2"/>
      <c r="D178" s="2"/>
      <c r="E178" s="2"/>
      <c r="F178" s="2"/>
      <c r="G178" s="236"/>
    </row>
    <row r="179" spans="1:7" x14ac:dyDescent="0.2">
      <c r="A179" s="2"/>
      <c r="B179" s="29"/>
      <c r="C179" s="2"/>
      <c r="D179" s="2"/>
      <c r="E179" s="2"/>
      <c r="F179" s="2"/>
      <c r="G179" s="236"/>
    </row>
    <row r="180" spans="1:7" x14ac:dyDescent="0.2">
      <c r="A180" s="2"/>
      <c r="B180" s="29"/>
      <c r="C180" s="2"/>
      <c r="D180" s="2"/>
      <c r="E180" s="2"/>
      <c r="F180" s="2"/>
      <c r="G180" s="236"/>
    </row>
    <row r="181" spans="1:7" x14ac:dyDescent="0.2">
      <c r="A181" s="2"/>
      <c r="B181" s="29"/>
      <c r="C181" s="2"/>
      <c r="D181" s="2"/>
      <c r="E181" s="2"/>
      <c r="F181" s="2"/>
      <c r="G181" s="236"/>
    </row>
    <row r="182" spans="1:7" x14ac:dyDescent="0.2">
      <c r="A182" s="2"/>
      <c r="B182" s="29"/>
      <c r="C182" s="2"/>
      <c r="D182" s="2"/>
      <c r="E182" s="2"/>
      <c r="F182" s="2"/>
      <c r="G182" s="236"/>
    </row>
    <row r="183" spans="1:7" x14ac:dyDescent="0.2">
      <c r="A183" s="2"/>
      <c r="B183" s="29"/>
      <c r="C183" s="2"/>
      <c r="D183" s="2"/>
      <c r="E183" s="2"/>
      <c r="F183" s="2"/>
      <c r="G183" s="236"/>
    </row>
    <row r="184" spans="1:7" x14ac:dyDescent="0.2">
      <c r="A184" s="2"/>
      <c r="B184" s="29"/>
      <c r="C184" s="2"/>
      <c r="D184" s="2"/>
      <c r="E184" s="2"/>
      <c r="F184" s="2"/>
      <c r="G184" s="236"/>
    </row>
    <row r="185" spans="1:7" x14ac:dyDescent="0.2">
      <c r="A185" s="2"/>
      <c r="B185" s="29"/>
      <c r="C185" s="2"/>
      <c r="D185" s="2"/>
      <c r="E185" s="2"/>
      <c r="F185" s="2"/>
      <c r="G185" s="236"/>
    </row>
    <row r="186" spans="1:7" x14ac:dyDescent="0.2">
      <c r="A186" s="2"/>
      <c r="B186" s="29"/>
      <c r="C186" s="2"/>
      <c r="D186" s="2"/>
      <c r="E186" s="2"/>
      <c r="F186" s="2"/>
      <c r="G186" s="236"/>
    </row>
    <row r="187" spans="1:7" x14ac:dyDescent="0.2">
      <c r="A187" s="2"/>
      <c r="B187" s="29"/>
      <c r="C187" s="2"/>
      <c r="D187" s="2"/>
      <c r="E187" s="2"/>
      <c r="F187" s="2"/>
      <c r="G187" s="236"/>
    </row>
    <row r="188" spans="1:7" x14ac:dyDescent="0.2">
      <c r="A188" s="2"/>
      <c r="B188" s="29"/>
      <c r="C188" s="2"/>
      <c r="D188" s="2"/>
      <c r="E188" s="2"/>
      <c r="F188" s="2"/>
      <c r="G188" s="236"/>
    </row>
    <row r="189" spans="1:7" x14ac:dyDescent="0.2">
      <c r="A189" s="2"/>
      <c r="B189" s="29"/>
      <c r="C189" s="2"/>
      <c r="D189" s="2"/>
      <c r="E189" s="2"/>
      <c r="F189" s="2"/>
      <c r="G189" s="236"/>
    </row>
    <row r="190" spans="1:7" x14ac:dyDescent="0.2">
      <c r="A190" s="2"/>
      <c r="B190" s="29"/>
      <c r="C190" s="2"/>
      <c r="D190" s="2"/>
      <c r="E190" s="2"/>
      <c r="F190" s="2"/>
      <c r="G190" s="236"/>
    </row>
    <row r="191" spans="1:7" x14ac:dyDescent="0.2">
      <c r="A191" s="2"/>
      <c r="B191" s="29"/>
      <c r="C191" s="2"/>
      <c r="D191" s="2"/>
      <c r="E191" s="2"/>
      <c r="F191" s="2"/>
      <c r="G191" s="236"/>
    </row>
    <row r="192" spans="1:7" x14ac:dyDescent="0.2">
      <c r="A192" s="2"/>
      <c r="B192" s="29"/>
      <c r="C192" s="2"/>
      <c r="D192" s="2"/>
      <c r="E192" s="2"/>
      <c r="F192" s="2"/>
      <c r="G192" s="236"/>
    </row>
    <row r="193" spans="1:7" x14ac:dyDescent="0.2">
      <c r="A193" s="2"/>
      <c r="B193" s="29"/>
      <c r="C193" s="2"/>
      <c r="D193" s="2"/>
      <c r="E193" s="2"/>
      <c r="F193" s="2"/>
      <c r="G193" s="236"/>
    </row>
    <row r="194" spans="1:7" x14ac:dyDescent="0.2">
      <c r="A194" s="2"/>
      <c r="B194" s="29"/>
      <c r="C194" s="2"/>
      <c r="D194" s="2"/>
      <c r="E194" s="2"/>
      <c r="F194" s="2"/>
      <c r="G194" s="236"/>
    </row>
    <row r="195" spans="1:7" x14ac:dyDescent="0.2">
      <c r="A195" s="2"/>
      <c r="B195" s="29"/>
      <c r="C195" s="2"/>
      <c r="D195" s="2"/>
      <c r="E195" s="2"/>
      <c r="F195" s="2"/>
      <c r="G195" s="236"/>
    </row>
    <row r="196" spans="1:7" x14ac:dyDescent="0.2">
      <c r="A196" s="2"/>
      <c r="B196" s="29"/>
      <c r="C196" s="2"/>
      <c r="D196" s="2"/>
      <c r="E196" s="2"/>
      <c r="F196" s="2"/>
      <c r="G196" s="236"/>
    </row>
    <row r="197" spans="1:7" x14ac:dyDescent="0.2">
      <c r="A197" s="2"/>
      <c r="B197" s="29"/>
      <c r="C197" s="2"/>
      <c r="D197" s="2"/>
      <c r="E197" s="2"/>
      <c r="F197" s="2"/>
      <c r="G197" s="236"/>
    </row>
    <row r="198" spans="1:7" x14ac:dyDescent="0.2">
      <c r="A198" s="2"/>
      <c r="B198" s="29"/>
      <c r="C198" s="2"/>
      <c r="D198" s="2"/>
      <c r="E198" s="2"/>
      <c r="F198" s="2"/>
      <c r="G198" s="236"/>
    </row>
    <row r="199" spans="1:7" x14ac:dyDescent="0.2">
      <c r="A199" s="2"/>
      <c r="B199" s="29"/>
      <c r="C199" s="2"/>
      <c r="D199" s="2"/>
      <c r="E199" s="2"/>
      <c r="F199" s="2"/>
      <c r="G199" s="236"/>
    </row>
    <row r="200" spans="1:7" x14ac:dyDescent="0.2">
      <c r="A200" s="2"/>
      <c r="B200" s="29"/>
      <c r="C200" s="2"/>
      <c r="D200" s="2"/>
      <c r="E200" s="2"/>
      <c r="F200" s="2"/>
      <c r="G200" s="236"/>
    </row>
    <row r="201" spans="1:7" x14ac:dyDescent="0.2">
      <c r="A201" s="2"/>
      <c r="B201" s="29"/>
      <c r="C201" s="2"/>
      <c r="D201" s="2"/>
      <c r="E201" s="2"/>
      <c r="F201" s="2"/>
      <c r="G201" s="236"/>
    </row>
    <row r="202" spans="1:7" x14ac:dyDescent="0.2">
      <c r="A202" s="2"/>
      <c r="B202" s="29"/>
      <c r="C202" s="2"/>
      <c r="D202" s="2"/>
      <c r="E202" s="2"/>
      <c r="F202" s="2"/>
      <c r="G202" s="236"/>
    </row>
    <row r="203" spans="1:7" x14ac:dyDescent="0.2">
      <c r="A203" s="2"/>
      <c r="B203" s="29"/>
      <c r="C203" s="2"/>
      <c r="D203" s="2"/>
      <c r="E203" s="2"/>
      <c r="F203" s="2"/>
      <c r="G203" s="236"/>
    </row>
    <row r="204" spans="1:7" x14ac:dyDescent="0.2">
      <c r="A204" s="2"/>
      <c r="B204" s="29"/>
      <c r="C204" s="2"/>
      <c r="D204" s="2"/>
      <c r="E204" s="2"/>
      <c r="F204" s="2"/>
      <c r="G204" s="236"/>
    </row>
    <row r="205" spans="1:7" x14ac:dyDescent="0.2">
      <c r="A205" s="2"/>
      <c r="B205" s="29"/>
      <c r="C205" s="2"/>
      <c r="D205" s="2"/>
      <c r="E205" s="2"/>
      <c r="F205" s="2"/>
      <c r="G205" s="236"/>
    </row>
    <row r="206" spans="1:7" x14ac:dyDescent="0.2">
      <c r="A206" s="2"/>
      <c r="B206" s="29"/>
      <c r="C206" s="2"/>
      <c r="D206" s="2"/>
      <c r="E206" s="2"/>
      <c r="F206" s="2"/>
      <c r="G206" s="236"/>
    </row>
    <row r="207" spans="1:7" x14ac:dyDescent="0.2">
      <c r="A207" s="2"/>
      <c r="B207" s="29"/>
      <c r="C207" s="2"/>
      <c r="D207" s="2"/>
      <c r="E207" s="2"/>
      <c r="F207" s="2"/>
      <c r="G207" s="236"/>
    </row>
    <row r="208" spans="1:7" x14ac:dyDescent="0.2">
      <c r="A208" s="2"/>
      <c r="B208" s="29"/>
      <c r="C208" s="2"/>
      <c r="D208" s="2"/>
      <c r="E208" s="2"/>
      <c r="F208" s="2"/>
      <c r="G208" s="236"/>
    </row>
    <row r="209" spans="1:7" x14ac:dyDescent="0.2">
      <c r="A209" s="2"/>
      <c r="B209" s="29"/>
      <c r="C209" s="2"/>
      <c r="D209" s="2"/>
      <c r="E209" s="2"/>
      <c r="F209" s="2"/>
      <c r="G209" s="236"/>
    </row>
  </sheetData>
  <sheetProtection algorithmName="SHA-512" hashValue="vZoSZLpkZqxJnhT7zkmn7M/KYDdhoi6Qc7rYWcTmLzoS5ln0/hEUZzPsPa1jJHxfb9UjoBXcBtJMW3MMg4DKIw==" saltValue="nUihHZLCo9TvO1ebU2q72Q==" spinCount="100000" sheet="1" objects="1" scenarios="1"/>
  <mergeCells count="17">
    <mergeCell ref="C93:D93"/>
    <mergeCell ref="H93:I93"/>
    <mergeCell ref="A88:I88"/>
    <mergeCell ref="A89:I89"/>
    <mergeCell ref="A90:I90"/>
    <mergeCell ref="A91:I91"/>
    <mergeCell ref="C92:D92"/>
    <mergeCell ref="H92:I92"/>
    <mergeCell ref="A87:F87"/>
    <mergeCell ref="A1:I1"/>
    <mergeCell ref="A3:I3"/>
    <mergeCell ref="A5:A7"/>
    <mergeCell ref="B5:B7"/>
    <mergeCell ref="D5:D7"/>
    <mergeCell ref="E5:E7"/>
    <mergeCell ref="F5:G6"/>
    <mergeCell ref="H5:I6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89" fitToHeight="0" orientation="landscape" r:id="rId1"/>
  <headerFooter>
    <oddHeader>&amp;L&amp;G&amp;R&amp;G</oddHeader>
  </headerFooter>
  <rowBreaks count="2" manualBreakCount="2">
    <brk id="35" max="8" man="1"/>
    <brk id="64" max="8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54"/>
  <sheetViews>
    <sheetView view="pageBreakPreview" zoomScaleNormal="100" zoomScaleSheetLayoutView="100" workbookViewId="0">
      <selection activeCell="A74" sqref="A8:E74"/>
    </sheetView>
  </sheetViews>
  <sheetFormatPr baseColWidth="10" defaultColWidth="11.42578125" defaultRowHeight="15.75" x14ac:dyDescent="0.25"/>
  <cols>
    <col min="1" max="1" width="4.42578125" style="15" customWidth="1"/>
    <col min="2" max="2" width="5.5703125" style="15" customWidth="1"/>
    <col min="3" max="3" width="70" style="14" customWidth="1"/>
    <col min="4" max="4" width="7.7109375" style="22" customWidth="1"/>
    <col min="5" max="5" width="7.7109375" style="15" customWidth="1"/>
    <col min="6" max="6" width="17.42578125" style="156" customWidth="1"/>
    <col min="7" max="7" width="18" style="14" bestFit="1" customWidth="1"/>
    <col min="8" max="8" width="22.140625" style="14" customWidth="1"/>
    <col min="9" max="9" width="22.28515625" style="14" customWidth="1"/>
    <col min="10" max="235" width="11.5703125" style="14"/>
    <col min="236" max="237" width="5.7109375" style="14" customWidth="1"/>
    <col min="238" max="238" width="118.140625" style="14" customWidth="1"/>
    <col min="239" max="240" width="6.7109375" style="14" customWidth="1"/>
    <col min="241" max="244" width="15.7109375" style="14" customWidth="1"/>
    <col min="245" max="491" width="11.5703125" style="14"/>
    <col min="492" max="493" width="5.7109375" style="14" customWidth="1"/>
    <col min="494" max="494" width="118.140625" style="14" customWidth="1"/>
    <col min="495" max="496" width="6.7109375" style="14" customWidth="1"/>
    <col min="497" max="500" width="15.7109375" style="14" customWidth="1"/>
    <col min="501" max="747" width="11.5703125" style="14"/>
    <col min="748" max="749" width="5.7109375" style="14" customWidth="1"/>
    <col min="750" max="750" width="118.140625" style="14" customWidth="1"/>
    <col min="751" max="752" width="6.7109375" style="14" customWidth="1"/>
    <col min="753" max="756" width="15.7109375" style="14" customWidth="1"/>
    <col min="757" max="1003" width="11.5703125" style="14"/>
    <col min="1004" max="1005" width="5.7109375" style="14" customWidth="1"/>
    <col min="1006" max="1006" width="118.140625" style="14" customWidth="1"/>
    <col min="1007" max="1008" width="6.7109375" style="14" customWidth="1"/>
    <col min="1009" max="1012" width="15.7109375" style="14" customWidth="1"/>
    <col min="1013" max="1259" width="11.5703125" style="14"/>
    <col min="1260" max="1261" width="5.7109375" style="14" customWidth="1"/>
    <col min="1262" max="1262" width="118.140625" style="14" customWidth="1"/>
    <col min="1263" max="1264" width="6.7109375" style="14" customWidth="1"/>
    <col min="1265" max="1268" width="15.7109375" style="14" customWidth="1"/>
    <col min="1269" max="1515" width="11.5703125" style="14"/>
    <col min="1516" max="1517" width="5.7109375" style="14" customWidth="1"/>
    <col min="1518" max="1518" width="118.140625" style="14" customWidth="1"/>
    <col min="1519" max="1520" width="6.7109375" style="14" customWidth="1"/>
    <col min="1521" max="1524" width="15.7109375" style="14" customWidth="1"/>
    <col min="1525" max="1771" width="11.5703125" style="14"/>
    <col min="1772" max="1773" width="5.7109375" style="14" customWidth="1"/>
    <col min="1774" max="1774" width="118.140625" style="14" customWidth="1"/>
    <col min="1775" max="1776" width="6.7109375" style="14" customWidth="1"/>
    <col min="1777" max="1780" width="15.7109375" style="14" customWidth="1"/>
    <col min="1781" max="2027" width="11.5703125" style="14"/>
    <col min="2028" max="2029" width="5.7109375" style="14" customWidth="1"/>
    <col min="2030" max="2030" width="118.140625" style="14" customWidth="1"/>
    <col min="2031" max="2032" width="6.7109375" style="14" customWidth="1"/>
    <col min="2033" max="2036" width="15.7109375" style="14" customWidth="1"/>
    <col min="2037" max="2283" width="11.5703125" style="14"/>
    <col min="2284" max="2285" width="5.7109375" style="14" customWidth="1"/>
    <col min="2286" max="2286" width="118.140625" style="14" customWidth="1"/>
    <col min="2287" max="2288" width="6.7109375" style="14" customWidth="1"/>
    <col min="2289" max="2292" width="15.7109375" style="14" customWidth="1"/>
    <col min="2293" max="2539" width="11.5703125" style="14"/>
    <col min="2540" max="2541" width="5.7109375" style="14" customWidth="1"/>
    <col min="2542" max="2542" width="118.140625" style="14" customWidth="1"/>
    <col min="2543" max="2544" width="6.7109375" style="14" customWidth="1"/>
    <col min="2545" max="2548" width="15.7109375" style="14" customWidth="1"/>
    <col min="2549" max="2795" width="11.5703125" style="14"/>
    <col min="2796" max="2797" width="5.7109375" style="14" customWidth="1"/>
    <col min="2798" max="2798" width="118.140625" style="14" customWidth="1"/>
    <col min="2799" max="2800" width="6.7109375" style="14" customWidth="1"/>
    <col min="2801" max="2804" width="15.7109375" style="14" customWidth="1"/>
    <col min="2805" max="3051" width="11.5703125" style="14"/>
    <col min="3052" max="3053" width="5.7109375" style="14" customWidth="1"/>
    <col min="3054" max="3054" width="118.140625" style="14" customWidth="1"/>
    <col min="3055" max="3056" width="6.7109375" style="14" customWidth="1"/>
    <col min="3057" max="3060" width="15.7109375" style="14" customWidth="1"/>
    <col min="3061" max="3307" width="11.5703125" style="14"/>
    <col min="3308" max="3309" width="5.7109375" style="14" customWidth="1"/>
    <col min="3310" max="3310" width="118.140625" style="14" customWidth="1"/>
    <col min="3311" max="3312" width="6.7109375" style="14" customWidth="1"/>
    <col min="3313" max="3316" width="15.7109375" style="14" customWidth="1"/>
    <col min="3317" max="3563" width="11.5703125" style="14"/>
    <col min="3564" max="3565" width="5.7109375" style="14" customWidth="1"/>
    <col min="3566" max="3566" width="118.140625" style="14" customWidth="1"/>
    <col min="3567" max="3568" width="6.7109375" style="14" customWidth="1"/>
    <col min="3569" max="3572" width="15.7109375" style="14" customWidth="1"/>
    <col min="3573" max="3819" width="11.5703125" style="14"/>
    <col min="3820" max="3821" width="5.7109375" style="14" customWidth="1"/>
    <col min="3822" max="3822" width="118.140625" style="14" customWidth="1"/>
    <col min="3823" max="3824" width="6.7109375" style="14" customWidth="1"/>
    <col min="3825" max="3828" width="15.7109375" style="14" customWidth="1"/>
    <col min="3829" max="4075" width="11.5703125" style="14"/>
    <col min="4076" max="4077" width="5.7109375" style="14" customWidth="1"/>
    <col min="4078" max="4078" width="118.140625" style="14" customWidth="1"/>
    <col min="4079" max="4080" width="6.7109375" style="14" customWidth="1"/>
    <col min="4081" max="4084" width="15.7109375" style="14" customWidth="1"/>
    <col min="4085" max="4331" width="11.5703125" style="14"/>
    <col min="4332" max="4333" width="5.7109375" style="14" customWidth="1"/>
    <col min="4334" max="4334" width="118.140625" style="14" customWidth="1"/>
    <col min="4335" max="4336" width="6.7109375" style="14" customWidth="1"/>
    <col min="4337" max="4340" width="15.7109375" style="14" customWidth="1"/>
    <col min="4341" max="4587" width="11.5703125" style="14"/>
    <col min="4588" max="4589" width="5.7109375" style="14" customWidth="1"/>
    <col min="4590" max="4590" width="118.140625" style="14" customWidth="1"/>
    <col min="4591" max="4592" width="6.7109375" style="14" customWidth="1"/>
    <col min="4593" max="4596" width="15.7109375" style="14" customWidth="1"/>
    <col min="4597" max="4843" width="11.5703125" style="14"/>
    <col min="4844" max="4845" width="5.7109375" style="14" customWidth="1"/>
    <col min="4846" max="4846" width="118.140625" style="14" customWidth="1"/>
    <col min="4847" max="4848" width="6.7109375" style="14" customWidth="1"/>
    <col min="4849" max="4852" width="15.7109375" style="14" customWidth="1"/>
    <col min="4853" max="5099" width="11.5703125" style="14"/>
    <col min="5100" max="5101" width="5.7109375" style="14" customWidth="1"/>
    <col min="5102" max="5102" width="118.140625" style="14" customWidth="1"/>
    <col min="5103" max="5104" width="6.7109375" style="14" customWidth="1"/>
    <col min="5105" max="5108" width="15.7109375" style="14" customWidth="1"/>
    <col min="5109" max="5355" width="11.5703125" style="14"/>
    <col min="5356" max="5357" width="5.7109375" style="14" customWidth="1"/>
    <col min="5358" max="5358" width="118.140625" style="14" customWidth="1"/>
    <col min="5359" max="5360" width="6.7109375" style="14" customWidth="1"/>
    <col min="5361" max="5364" width="15.7109375" style="14" customWidth="1"/>
    <col min="5365" max="5611" width="11.5703125" style="14"/>
    <col min="5612" max="5613" width="5.7109375" style="14" customWidth="1"/>
    <col min="5614" max="5614" width="118.140625" style="14" customWidth="1"/>
    <col min="5615" max="5616" width="6.7109375" style="14" customWidth="1"/>
    <col min="5617" max="5620" width="15.7109375" style="14" customWidth="1"/>
    <col min="5621" max="5867" width="11.5703125" style="14"/>
    <col min="5868" max="5869" width="5.7109375" style="14" customWidth="1"/>
    <col min="5870" max="5870" width="118.140625" style="14" customWidth="1"/>
    <col min="5871" max="5872" width="6.7109375" style="14" customWidth="1"/>
    <col min="5873" max="5876" width="15.7109375" style="14" customWidth="1"/>
    <col min="5877" max="6123" width="11.5703125" style="14"/>
    <col min="6124" max="6125" width="5.7109375" style="14" customWidth="1"/>
    <col min="6126" max="6126" width="118.140625" style="14" customWidth="1"/>
    <col min="6127" max="6128" width="6.7109375" style="14" customWidth="1"/>
    <col min="6129" max="6132" width="15.7109375" style="14" customWidth="1"/>
    <col min="6133" max="6379" width="11.5703125" style="14"/>
    <col min="6380" max="6381" width="5.7109375" style="14" customWidth="1"/>
    <col min="6382" max="6382" width="118.140625" style="14" customWidth="1"/>
    <col min="6383" max="6384" width="6.7109375" style="14" customWidth="1"/>
    <col min="6385" max="6388" width="15.7109375" style="14" customWidth="1"/>
    <col min="6389" max="6635" width="11.5703125" style="14"/>
    <col min="6636" max="6637" width="5.7109375" style="14" customWidth="1"/>
    <col min="6638" max="6638" width="118.140625" style="14" customWidth="1"/>
    <col min="6639" max="6640" width="6.7109375" style="14" customWidth="1"/>
    <col min="6641" max="6644" width="15.7109375" style="14" customWidth="1"/>
    <col min="6645" max="6891" width="11.5703125" style="14"/>
    <col min="6892" max="6893" width="5.7109375" style="14" customWidth="1"/>
    <col min="6894" max="6894" width="118.140625" style="14" customWidth="1"/>
    <col min="6895" max="6896" width="6.7109375" style="14" customWidth="1"/>
    <col min="6897" max="6900" width="15.7109375" style="14" customWidth="1"/>
    <col min="6901" max="7147" width="11.5703125" style="14"/>
    <col min="7148" max="7149" width="5.7109375" style="14" customWidth="1"/>
    <col min="7150" max="7150" width="118.140625" style="14" customWidth="1"/>
    <col min="7151" max="7152" width="6.7109375" style="14" customWidth="1"/>
    <col min="7153" max="7156" width="15.7109375" style="14" customWidth="1"/>
    <col min="7157" max="7403" width="11.5703125" style="14"/>
    <col min="7404" max="7405" width="5.7109375" style="14" customWidth="1"/>
    <col min="7406" max="7406" width="118.140625" style="14" customWidth="1"/>
    <col min="7407" max="7408" width="6.7109375" style="14" customWidth="1"/>
    <col min="7409" max="7412" width="15.7109375" style="14" customWidth="1"/>
    <col min="7413" max="7659" width="11.5703125" style="14"/>
    <col min="7660" max="7661" width="5.7109375" style="14" customWidth="1"/>
    <col min="7662" max="7662" width="118.140625" style="14" customWidth="1"/>
    <col min="7663" max="7664" width="6.7109375" style="14" customWidth="1"/>
    <col min="7665" max="7668" width="15.7109375" style="14" customWidth="1"/>
    <col min="7669" max="7915" width="11.5703125" style="14"/>
    <col min="7916" max="7917" width="5.7109375" style="14" customWidth="1"/>
    <col min="7918" max="7918" width="118.140625" style="14" customWidth="1"/>
    <col min="7919" max="7920" width="6.7109375" style="14" customWidth="1"/>
    <col min="7921" max="7924" width="15.7109375" style="14" customWidth="1"/>
    <col min="7925" max="8171" width="11.5703125" style="14"/>
    <col min="8172" max="8173" width="5.7109375" style="14" customWidth="1"/>
    <col min="8174" max="8174" width="118.140625" style="14" customWidth="1"/>
    <col min="8175" max="8176" width="6.7109375" style="14" customWidth="1"/>
    <col min="8177" max="8180" width="15.7109375" style="14" customWidth="1"/>
    <col min="8181" max="8427" width="11.5703125" style="14"/>
    <col min="8428" max="8429" width="5.7109375" style="14" customWidth="1"/>
    <col min="8430" max="8430" width="118.140625" style="14" customWidth="1"/>
    <col min="8431" max="8432" width="6.7109375" style="14" customWidth="1"/>
    <col min="8433" max="8436" width="15.7109375" style="14" customWidth="1"/>
    <col min="8437" max="8683" width="11.5703125" style="14"/>
    <col min="8684" max="8685" width="5.7109375" style="14" customWidth="1"/>
    <col min="8686" max="8686" width="118.140625" style="14" customWidth="1"/>
    <col min="8687" max="8688" width="6.7109375" style="14" customWidth="1"/>
    <col min="8689" max="8692" width="15.7109375" style="14" customWidth="1"/>
    <col min="8693" max="8939" width="11.5703125" style="14"/>
    <col min="8940" max="8941" width="5.7109375" style="14" customWidth="1"/>
    <col min="8942" max="8942" width="118.140625" style="14" customWidth="1"/>
    <col min="8943" max="8944" width="6.7109375" style="14" customWidth="1"/>
    <col min="8945" max="8948" width="15.7109375" style="14" customWidth="1"/>
    <col min="8949" max="9195" width="11.5703125" style="14"/>
    <col min="9196" max="9197" width="5.7109375" style="14" customWidth="1"/>
    <col min="9198" max="9198" width="118.140625" style="14" customWidth="1"/>
    <col min="9199" max="9200" width="6.7109375" style="14" customWidth="1"/>
    <col min="9201" max="9204" width="15.7109375" style="14" customWidth="1"/>
    <col min="9205" max="9451" width="11.5703125" style="14"/>
    <col min="9452" max="9453" width="5.7109375" style="14" customWidth="1"/>
    <col min="9454" max="9454" width="118.140625" style="14" customWidth="1"/>
    <col min="9455" max="9456" width="6.7109375" style="14" customWidth="1"/>
    <col min="9457" max="9460" width="15.7109375" style="14" customWidth="1"/>
    <col min="9461" max="9707" width="11.5703125" style="14"/>
    <col min="9708" max="9709" width="5.7109375" style="14" customWidth="1"/>
    <col min="9710" max="9710" width="118.140625" style="14" customWidth="1"/>
    <col min="9711" max="9712" width="6.7109375" style="14" customWidth="1"/>
    <col min="9713" max="9716" width="15.7109375" style="14" customWidth="1"/>
    <col min="9717" max="9963" width="11.5703125" style="14"/>
    <col min="9964" max="9965" width="5.7109375" style="14" customWidth="1"/>
    <col min="9966" max="9966" width="118.140625" style="14" customWidth="1"/>
    <col min="9967" max="9968" width="6.7109375" style="14" customWidth="1"/>
    <col min="9969" max="9972" width="15.7109375" style="14" customWidth="1"/>
    <col min="9973" max="10219" width="11.5703125" style="14"/>
    <col min="10220" max="10221" width="5.7109375" style="14" customWidth="1"/>
    <col min="10222" max="10222" width="118.140625" style="14" customWidth="1"/>
    <col min="10223" max="10224" width="6.7109375" style="14" customWidth="1"/>
    <col min="10225" max="10228" width="15.7109375" style="14" customWidth="1"/>
    <col min="10229" max="10475" width="11.5703125" style="14"/>
    <col min="10476" max="10477" width="5.7109375" style="14" customWidth="1"/>
    <col min="10478" max="10478" width="118.140625" style="14" customWidth="1"/>
    <col min="10479" max="10480" width="6.7109375" style="14" customWidth="1"/>
    <col min="10481" max="10484" width="15.7109375" style="14" customWidth="1"/>
    <col min="10485" max="10731" width="11.5703125" style="14"/>
    <col min="10732" max="10733" width="5.7109375" style="14" customWidth="1"/>
    <col min="10734" max="10734" width="118.140625" style="14" customWidth="1"/>
    <col min="10735" max="10736" width="6.7109375" style="14" customWidth="1"/>
    <col min="10737" max="10740" width="15.7109375" style="14" customWidth="1"/>
    <col min="10741" max="10987" width="11.5703125" style="14"/>
    <col min="10988" max="10989" width="5.7109375" style="14" customWidth="1"/>
    <col min="10990" max="10990" width="118.140625" style="14" customWidth="1"/>
    <col min="10991" max="10992" width="6.7109375" style="14" customWidth="1"/>
    <col min="10993" max="10996" width="15.7109375" style="14" customWidth="1"/>
    <col min="10997" max="11243" width="11.5703125" style="14"/>
    <col min="11244" max="11245" width="5.7109375" style="14" customWidth="1"/>
    <col min="11246" max="11246" width="118.140625" style="14" customWidth="1"/>
    <col min="11247" max="11248" width="6.7109375" style="14" customWidth="1"/>
    <col min="11249" max="11252" width="15.7109375" style="14" customWidth="1"/>
    <col min="11253" max="11499" width="11.5703125" style="14"/>
    <col min="11500" max="11501" width="5.7109375" style="14" customWidth="1"/>
    <col min="11502" max="11502" width="118.140625" style="14" customWidth="1"/>
    <col min="11503" max="11504" width="6.7109375" style="14" customWidth="1"/>
    <col min="11505" max="11508" width="15.7109375" style="14" customWidth="1"/>
    <col min="11509" max="11755" width="11.5703125" style="14"/>
    <col min="11756" max="11757" width="5.7109375" style="14" customWidth="1"/>
    <col min="11758" max="11758" width="118.140625" style="14" customWidth="1"/>
    <col min="11759" max="11760" width="6.7109375" style="14" customWidth="1"/>
    <col min="11761" max="11764" width="15.7109375" style="14" customWidth="1"/>
    <col min="11765" max="12011" width="11.5703125" style="14"/>
    <col min="12012" max="12013" width="5.7109375" style="14" customWidth="1"/>
    <col min="12014" max="12014" width="118.140625" style="14" customWidth="1"/>
    <col min="12015" max="12016" width="6.7109375" style="14" customWidth="1"/>
    <col min="12017" max="12020" width="15.7109375" style="14" customWidth="1"/>
    <col min="12021" max="12267" width="11.5703125" style="14"/>
    <col min="12268" max="12269" width="5.7109375" style="14" customWidth="1"/>
    <col min="12270" max="12270" width="118.140625" style="14" customWidth="1"/>
    <col min="12271" max="12272" width="6.7109375" style="14" customWidth="1"/>
    <col min="12273" max="12276" width="15.7109375" style="14" customWidth="1"/>
    <col min="12277" max="12523" width="11.5703125" style="14"/>
    <col min="12524" max="12525" width="5.7109375" style="14" customWidth="1"/>
    <col min="12526" max="12526" width="118.140625" style="14" customWidth="1"/>
    <col min="12527" max="12528" width="6.7109375" style="14" customWidth="1"/>
    <col min="12529" max="12532" width="15.7109375" style="14" customWidth="1"/>
    <col min="12533" max="12779" width="11.5703125" style="14"/>
    <col min="12780" max="12781" width="5.7109375" style="14" customWidth="1"/>
    <col min="12782" max="12782" width="118.140625" style="14" customWidth="1"/>
    <col min="12783" max="12784" width="6.7109375" style="14" customWidth="1"/>
    <col min="12785" max="12788" width="15.7109375" style="14" customWidth="1"/>
    <col min="12789" max="13035" width="11.5703125" style="14"/>
    <col min="13036" max="13037" width="5.7109375" style="14" customWidth="1"/>
    <col min="13038" max="13038" width="118.140625" style="14" customWidth="1"/>
    <col min="13039" max="13040" width="6.7109375" style="14" customWidth="1"/>
    <col min="13041" max="13044" width="15.7109375" style="14" customWidth="1"/>
    <col min="13045" max="13291" width="11.5703125" style="14"/>
    <col min="13292" max="13293" width="5.7109375" style="14" customWidth="1"/>
    <col min="13294" max="13294" width="118.140625" style="14" customWidth="1"/>
    <col min="13295" max="13296" width="6.7109375" style="14" customWidth="1"/>
    <col min="13297" max="13300" width="15.7109375" style="14" customWidth="1"/>
    <col min="13301" max="13547" width="11.5703125" style="14"/>
    <col min="13548" max="13549" width="5.7109375" style="14" customWidth="1"/>
    <col min="13550" max="13550" width="118.140625" style="14" customWidth="1"/>
    <col min="13551" max="13552" width="6.7109375" style="14" customWidth="1"/>
    <col min="13553" max="13556" width="15.7109375" style="14" customWidth="1"/>
    <col min="13557" max="13803" width="11.5703125" style="14"/>
    <col min="13804" max="13805" width="5.7109375" style="14" customWidth="1"/>
    <col min="13806" max="13806" width="118.140625" style="14" customWidth="1"/>
    <col min="13807" max="13808" width="6.7109375" style="14" customWidth="1"/>
    <col min="13809" max="13812" width="15.7109375" style="14" customWidth="1"/>
    <col min="13813" max="14059" width="11.5703125" style="14"/>
    <col min="14060" max="14061" width="5.7109375" style="14" customWidth="1"/>
    <col min="14062" max="14062" width="118.140625" style="14" customWidth="1"/>
    <col min="14063" max="14064" width="6.7109375" style="14" customWidth="1"/>
    <col min="14065" max="14068" width="15.7109375" style="14" customWidth="1"/>
    <col min="14069" max="14315" width="11.5703125" style="14"/>
    <col min="14316" max="14317" width="5.7109375" style="14" customWidth="1"/>
    <col min="14318" max="14318" width="118.140625" style="14" customWidth="1"/>
    <col min="14319" max="14320" width="6.7109375" style="14" customWidth="1"/>
    <col min="14321" max="14324" width="15.7109375" style="14" customWidth="1"/>
    <col min="14325" max="14571" width="11.5703125" style="14"/>
    <col min="14572" max="14573" width="5.7109375" style="14" customWidth="1"/>
    <col min="14574" max="14574" width="118.140625" style="14" customWidth="1"/>
    <col min="14575" max="14576" width="6.7109375" style="14" customWidth="1"/>
    <col min="14577" max="14580" width="15.7109375" style="14" customWidth="1"/>
    <col min="14581" max="14827" width="11.5703125" style="14"/>
    <col min="14828" max="14829" width="5.7109375" style="14" customWidth="1"/>
    <col min="14830" max="14830" width="118.140625" style="14" customWidth="1"/>
    <col min="14831" max="14832" width="6.7109375" style="14" customWidth="1"/>
    <col min="14833" max="14836" width="15.7109375" style="14" customWidth="1"/>
    <col min="14837" max="15083" width="11.5703125" style="14"/>
    <col min="15084" max="15085" width="5.7109375" style="14" customWidth="1"/>
    <col min="15086" max="15086" width="118.140625" style="14" customWidth="1"/>
    <col min="15087" max="15088" width="6.7109375" style="14" customWidth="1"/>
    <col min="15089" max="15092" width="15.7109375" style="14" customWidth="1"/>
    <col min="15093" max="15339" width="11.5703125" style="14"/>
    <col min="15340" max="15341" width="5.7109375" style="14" customWidth="1"/>
    <col min="15342" max="15342" width="118.140625" style="14" customWidth="1"/>
    <col min="15343" max="15344" width="6.7109375" style="14" customWidth="1"/>
    <col min="15345" max="15348" width="15.7109375" style="14" customWidth="1"/>
    <col min="15349" max="15595" width="11.5703125" style="14"/>
    <col min="15596" max="15597" width="5.7109375" style="14" customWidth="1"/>
    <col min="15598" max="15598" width="118.140625" style="14" customWidth="1"/>
    <col min="15599" max="15600" width="6.7109375" style="14" customWidth="1"/>
    <col min="15601" max="15604" width="15.7109375" style="14" customWidth="1"/>
    <col min="15605" max="15851" width="11.5703125" style="14"/>
    <col min="15852" max="15853" width="5.7109375" style="14" customWidth="1"/>
    <col min="15854" max="15854" width="118.140625" style="14" customWidth="1"/>
    <col min="15855" max="15856" width="6.7109375" style="14" customWidth="1"/>
    <col min="15857" max="15860" width="15.7109375" style="14" customWidth="1"/>
    <col min="15861" max="16107" width="11.5703125" style="14"/>
    <col min="16108" max="16109" width="5.7109375" style="14" customWidth="1"/>
    <col min="16110" max="16110" width="118.140625" style="14" customWidth="1"/>
    <col min="16111" max="16112" width="6.7109375" style="14" customWidth="1"/>
    <col min="16113" max="16116" width="15.7109375" style="14" customWidth="1"/>
    <col min="16117" max="16371" width="11.5703125" style="14"/>
    <col min="16372" max="16384" width="11.5703125" style="14" customWidth="1"/>
  </cols>
  <sheetData>
    <row r="1" spans="1:9" ht="122.25" customHeight="1" thickBot="1" x14ac:dyDescent="0.3">
      <c r="A1" s="679" t="str">
        <f>+CARÁTULA!B16</f>
        <v>PROYECTO: 
CONSTRUCCIÓN DE LA ESTACIÓN TRANSFORMADORA MENDOZA NORTE 220/132 kV Y
OBRAS COMPLEMENTARIAS
ALTERNATIVA  2
OBLIGATORIA</v>
      </c>
      <c r="B1" s="694"/>
      <c r="C1" s="694"/>
      <c r="D1" s="694"/>
      <c r="E1" s="694"/>
      <c r="F1" s="694"/>
      <c r="G1" s="694"/>
      <c r="H1" s="694"/>
      <c r="I1" s="695"/>
    </row>
    <row r="2" spans="1:9" ht="5.0999999999999996" customHeight="1" thickBot="1" x14ac:dyDescent="0.3"/>
    <row r="3" spans="1:9" ht="22.9" customHeight="1" thickBot="1" x14ac:dyDescent="0.3">
      <c r="A3" s="696" t="str">
        <f>+INDICE!C10</f>
        <v>C-1.3 Provisiones Complementarias y Obras Electromecánicas ET Mendoza Norte 220/132 kV</v>
      </c>
      <c r="B3" s="697"/>
      <c r="C3" s="697"/>
      <c r="D3" s="697"/>
      <c r="E3" s="697"/>
      <c r="F3" s="697"/>
      <c r="G3" s="697"/>
      <c r="H3" s="697"/>
      <c r="I3" s="697"/>
    </row>
    <row r="4" spans="1:9" ht="10.15" customHeight="1" thickBot="1" x14ac:dyDescent="0.3"/>
    <row r="5" spans="1:9" ht="15" customHeight="1" x14ac:dyDescent="0.25">
      <c r="A5" s="699" t="s">
        <v>28</v>
      </c>
      <c r="B5" s="702" t="s">
        <v>29</v>
      </c>
      <c r="C5" s="23"/>
      <c r="D5" s="705" t="s">
        <v>30</v>
      </c>
      <c r="E5" s="705" t="s">
        <v>31</v>
      </c>
      <c r="F5" s="708" t="s">
        <v>32</v>
      </c>
      <c r="G5" s="709"/>
      <c r="H5" s="708" t="s">
        <v>33</v>
      </c>
      <c r="I5" s="711"/>
    </row>
    <row r="6" spans="1:9" ht="18" customHeight="1" x14ac:dyDescent="0.25">
      <c r="A6" s="700"/>
      <c r="B6" s="703"/>
      <c r="C6" s="24" t="s">
        <v>34</v>
      </c>
      <c r="D6" s="706"/>
      <c r="E6" s="706"/>
      <c r="F6" s="710"/>
      <c r="G6" s="710"/>
      <c r="H6" s="710"/>
      <c r="I6" s="712"/>
    </row>
    <row r="7" spans="1:9" ht="33" customHeight="1" thickBot="1" x14ac:dyDescent="0.3">
      <c r="A7" s="701"/>
      <c r="B7" s="704"/>
      <c r="C7" s="25"/>
      <c r="D7" s="707"/>
      <c r="E7" s="707"/>
      <c r="F7" s="238" t="s">
        <v>21</v>
      </c>
      <c r="G7" s="26" t="s">
        <v>22</v>
      </c>
      <c r="H7" s="26" t="s">
        <v>21</v>
      </c>
      <c r="I7" s="27" t="s">
        <v>22</v>
      </c>
    </row>
    <row r="8" spans="1:9" s="58" customFormat="1" ht="15.4" customHeight="1" x14ac:dyDescent="0.25">
      <c r="A8" s="45">
        <v>1</v>
      </c>
      <c r="B8" s="57"/>
      <c r="C8" s="43" t="s">
        <v>206</v>
      </c>
      <c r="D8" s="163"/>
      <c r="E8" s="210"/>
      <c r="F8" s="218"/>
      <c r="G8" s="248"/>
      <c r="H8" s="181">
        <f>SUM(H9:H11)</f>
        <v>0</v>
      </c>
      <c r="I8" s="182">
        <f>SUM(I9:I11)</f>
        <v>0</v>
      </c>
    </row>
    <row r="9" spans="1:9" s="28" customFormat="1" ht="25.5" customHeight="1" x14ac:dyDescent="0.25">
      <c r="A9" s="47"/>
      <c r="B9" s="55" t="s">
        <v>35</v>
      </c>
      <c r="C9" s="50" t="s">
        <v>207</v>
      </c>
      <c r="D9" s="126" t="s">
        <v>36</v>
      </c>
      <c r="E9" s="245">
        <v>1</v>
      </c>
      <c r="F9" s="218"/>
      <c r="G9" s="248"/>
      <c r="H9" s="177">
        <f>+F9*E9</f>
        <v>0</v>
      </c>
      <c r="I9" s="178">
        <f>+E9*G9</f>
        <v>0</v>
      </c>
    </row>
    <row r="10" spans="1:9" s="28" customFormat="1" ht="15.75" customHeight="1" x14ac:dyDescent="0.25">
      <c r="A10" s="47"/>
      <c r="B10" s="46" t="s">
        <v>139</v>
      </c>
      <c r="C10" s="41" t="s">
        <v>208</v>
      </c>
      <c r="D10" s="126" t="s">
        <v>36</v>
      </c>
      <c r="E10" s="245">
        <v>1</v>
      </c>
      <c r="F10" s="218"/>
      <c r="G10" s="248"/>
      <c r="H10" s="177">
        <f>+F10*E10</f>
        <v>0</v>
      </c>
      <c r="I10" s="178">
        <f>+E10*G10</f>
        <v>0</v>
      </c>
    </row>
    <row r="11" spans="1:9" s="28" customFormat="1" ht="5.25" customHeight="1" x14ac:dyDescent="0.25">
      <c r="A11" s="47"/>
      <c r="B11" s="46"/>
      <c r="C11" s="41"/>
      <c r="D11" s="126"/>
      <c r="E11" s="245"/>
      <c r="F11" s="218"/>
      <c r="G11" s="248"/>
      <c r="H11" s="177"/>
      <c r="I11" s="178"/>
    </row>
    <row r="12" spans="1:9" s="28" customFormat="1" ht="15" x14ac:dyDescent="0.25">
      <c r="A12" s="31">
        <v>2</v>
      </c>
      <c r="B12" s="30"/>
      <c r="C12" s="38" t="s">
        <v>209</v>
      </c>
      <c r="D12" s="160"/>
      <c r="E12" s="225"/>
      <c r="F12" s="218"/>
      <c r="G12" s="248"/>
      <c r="H12" s="187">
        <f>+SUM(H13:H16)</f>
        <v>0</v>
      </c>
      <c r="I12" s="188">
        <f>+SUM(I13:I16)</f>
        <v>0</v>
      </c>
    </row>
    <row r="13" spans="1:9" s="28" customFormat="1" ht="15" x14ac:dyDescent="0.25">
      <c r="A13" s="31"/>
      <c r="B13" s="30" t="s">
        <v>38</v>
      </c>
      <c r="C13" s="80" t="s">
        <v>444</v>
      </c>
      <c r="D13" s="160" t="s">
        <v>36</v>
      </c>
      <c r="E13" s="226">
        <v>1</v>
      </c>
      <c r="F13" s="218"/>
      <c r="G13" s="248"/>
      <c r="H13" s="177">
        <f>+F13*E13</f>
        <v>0</v>
      </c>
      <c r="I13" s="178">
        <f>+G13*E13</f>
        <v>0</v>
      </c>
    </row>
    <row r="14" spans="1:9" s="28" customFormat="1" ht="15" x14ac:dyDescent="0.25">
      <c r="A14" s="31"/>
      <c r="B14" s="30" t="s">
        <v>41</v>
      </c>
      <c r="C14" s="84" t="s">
        <v>445</v>
      </c>
      <c r="D14" s="160" t="s">
        <v>36</v>
      </c>
      <c r="E14" s="226">
        <v>1</v>
      </c>
      <c r="F14" s="218"/>
      <c r="G14" s="248"/>
      <c r="H14" s="177">
        <f>+F14*E14</f>
        <v>0</v>
      </c>
      <c r="I14" s="178">
        <f>+G14*E14</f>
        <v>0</v>
      </c>
    </row>
    <row r="15" spans="1:9" s="28" customFormat="1" ht="15" x14ac:dyDescent="0.25">
      <c r="A15" s="31"/>
      <c r="B15" s="30" t="s">
        <v>43</v>
      </c>
      <c r="C15" s="80" t="s">
        <v>446</v>
      </c>
      <c r="D15" s="160" t="s">
        <v>36</v>
      </c>
      <c r="E15" s="226">
        <v>1</v>
      </c>
      <c r="F15" s="218"/>
      <c r="G15" s="248"/>
      <c r="H15" s="177">
        <f>+F15*E15</f>
        <v>0</v>
      </c>
      <c r="I15" s="178">
        <f>+G15*E15</f>
        <v>0</v>
      </c>
    </row>
    <row r="16" spans="1:9" s="28" customFormat="1" ht="15" x14ac:dyDescent="0.25">
      <c r="A16" s="31"/>
      <c r="B16" s="30" t="s">
        <v>44</v>
      </c>
      <c r="C16" s="70" t="s">
        <v>210</v>
      </c>
      <c r="D16" s="160" t="s">
        <v>36</v>
      </c>
      <c r="E16" s="226">
        <v>1</v>
      </c>
      <c r="F16" s="218"/>
      <c r="G16" s="248"/>
      <c r="H16" s="177">
        <f>+F16*E16</f>
        <v>0</v>
      </c>
      <c r="I16" s="178">
        <f>+G16*E16</f>
        <v>0</v>
      </c>
    </row>
    <row r="17" spans="1:9" s="28" customFormat="1" ht="5.25" customHeight="1" x14ac:dyDescent="0.25">
      <c r="A17" s="47"/>
      <c r="B17" s="46"/>
      <c r="C17" s="41"/>
      <c r="D17" s="126"/>
      <c r="E17" s="245"/>
      <c r="F17" s="218"/>
      <c r="G17" s="248"/>
      <c r="H17" s="177"/>
      <c r="I17" s="178"/>
    </row>
    <row r="18" spans="1:9" s="58" customFormat="1" ht="15" customHeight="1" x14ac:dyDescent="0.25">
      <c r="A18" s="45">
        <v>3</v>
      </c>
      <c r="B18" s="57"/>
      <c r="C18" s="43" t="s">
        <v>211</v>
      </c>
      <c r="D18" s="163"/>
      <c r="E18" s="210"/>
      <c r="F18" s="218"/>
      <c r="G18" s="248"/>
      <c r="H18" s="181">
        <f>SUM(H19:H32)</f>
        <v>0</v>
      </c>
      <c r="I18" s="182">
        <f>SUM(I19:I32)</f>
        <v>0</v>
      </c>
    </row>
    <row r="19" spans="1:9" s="28" customFormat="1" ht="15" x14ac:dyDescent="0.25">
      <c r="A19" s="48"/>
      <c r="B19" s="55" t="s">
        <v>151</v>
      </c>
      <c r="C19" s="50" t="s">
        <v>39</v>
      </c>
      <c r="D19" s="160" t="s">
        <v>40</v>
      </c>
      <c r="E19" s="207">
        <v>6</v>
      </c>
      <c r="F19" s="218"/>
      <c r="G19" s="248"/>
      <c r="H19" s="177">
        <f t="shared" ref="H19:H30" si="0">+E19*F19</f>
        <v>0</v>
      </c>
      <c r="I19" s="178">
        <f t="shared" ref="I19:I30" si="1">+E19*G19</f>
        <v>0</v>
      </c>
    </row>
    <row r="20" spans="1:9" s="28" customFormat="1" ht="15" customHeight="1" x14ac:dyDescent="0.25">
      <c r="A20" s="48"/>
      <c r="B20" s="55" t="s">
        <v>153</v>
      </c>
      <c r="C20" s="39" t="s">
        <v>42</v>
      </c>
      <c r="D20" s="160" t="s">
        <v>40</v>
      </c>
      <c r="E20" s="207">
        <v>12</v>
      </c>
      <c r="F20" s="218"/>
      <c r="G20" s="248"/>
      <c r="H20" s="177">
        <f t="shared" si="0"/>
        <v>0</v>
      </c>
      <c r="I20" s="178">
        <f t="shared" si="1"/>
        <v>0</v>
      </c>
    </row>
    <row r="21" spans="1:9" s="28" customFormat="1" ht="15" customHeight="1" x14ac:dyDescent="0.25">
      <c r="A21" s="48"/>
      <c r="B21" s="55" t="s">
        <v>212</v>
      </c>
      <c r="C21" s="39" t="s">
        <v>737</v>
      </c>
      <c r="D21" s="160" t="s">
        <v>40</v>
      </c>
      <c r="E21" s="207">
        <v>4</v>
      </c>
      <c r="F21" s="218"/>
      <c r="G21" s="248"/>
      <c r="H21" s="177">
        <f t="shared" si="0"/>
        <v>0</v>
      </c>
      <c r="I21" s="178">
        <f t="shared" si="1"/>
        <v>0</v>
      </c>
    </row>
    <row r="22" spans="1:9" s="28" customFormat="1" ht="15" customHeight="1" x14ac:dyDescent="0.25">
      <c r="A22" s="48"/>
      <c r="B22" s="55" t="s">
        <v>213</v>
      </c>
      <c r="C22" s="39" t="s">
        <v>738</v>
      </c>
      <c r="D22" s="160" t="s">
        <v>40</v>
      </c>
      <c r="E22" s="211">
        <v>12</v>
      </c>
      <c r="F22" s="218"/>
      <c r="G22" s="248"/>
      <c r="H22" s="177"/>
      <c r="I22" s="178"/>
    </row>
    <row r="23" spans="1:9" s="28" customFormat="1" ht="15" customHeight="1" x14ac:dyDescent="0.25">
      <c r="A23" s="48"/>
      <c r="B23" s="55" t="s">
        <v>214</v>
      </c>
      <c r="C23" s="39" t="s">
        <v>740</v>
      </c>
      <c r="D23" s="160" t="s">
        <v>40</v>
      </c>
      <c r="E23" s="207">
        <v>8</v>
      </c>
      <c r="F23" s="218"/>
      <c r="G23" s="248"/>
      <c r="H23" s="177">
        <f>+E23*F23</f>
        <v>0</v>
      </c>
      <c r="I23" s="178">
        <f>+E23*G23</f>
        <v>0</v>
      </c>
    </row>
    <row r="24" spans="1:9" s="28" customFormat="1" ht="15" customHeight="1" x14ac:dyDescent="0.25">
      <c r="A24" s="48"/>
      <c r="B24" s="55" t="s">
        <v>215</v>
      </c>
      <c r="C24" s="39" t="s">
        <v>739</v>
      </c>
      <c r="D24" s="160" t="s">
        <v>40</v>
      </c>
      <c r="E24" s="207">
        <v>6</v>
      </c>
      <c r="F24" s="218"/>
      <c r="G24" s="248"/>
      <c r="H24" s="177">
        <f>+E24*F24</f>
        <v>0</v>
      </c>
      <c r="I24" s="178">
        <f>+E24*G24</f>
        <v>0</v>
      </c>
    </row>
    <row r="25" spans="1:9" s="28" customFormat="1" ht="15" customHeight="1" x14ac:dyDescent="0.25">
      <c r="A25" s="48"/>
      <c r="B25" s="55" t="s">
        <v>217</v>
      </c>
      <c r="C25" s="39" t="s">
        <v>216</v>
      </c>
      <c r="D25" s="160" t="s">
        <v>40</v>
      </c>
      <c r="E25" s="207">
        <v>18</v>
      </c>
      <c r="F25" s="218"/>
      <c r="G25" s="248"/>
      <c r="H25" s="177">
        <f t="shared" si="0"/>
        <v>0</v>
      </c>
      <c r="I25" s="178">
        <f t="shared" si="1"/>
        <v>0</v>
      </c>
    </row>
    <row r="26" spans="1:9" s="28" customFormat="1" ht="15" customHeight="1" x14ac:dyDescent="0.25">
      <c r="A26" s="48"/>
      <c r="B26" s="55" t="s">
        <v>219</v>
      </c>
      <c r="C26" s="39" t="s">
        <v>218</v>
      </c>
      <c r="D26" s="160" t="s">
        <v>40</v>
      </c>
      <c r="E26" s="207">
        <v>36</v>
      </c>
      <c r="F26" s="218"/>
      <c r="G26" s="248"/>
      <c r="H26" s="177">
        <f>+E26*F26</f>
        <v>0</v>
      </c>
      <c r="I26" s="178">
        <f>+E26*G26</f>
        <v>0</v>
      </c>
    </row>
    <row r="27" spans="1:9" s="28" customFormat="1" ht="15" customHeight="1" x14ac:dyDescent="0.25">
      <c r="A27" s="48"/>
      <c r="B27" s="55" t="s">
        <v>220</v>
      </c>
      <c r="C27" s="39" t="s">
        <v>54</v>
      </c>
      <c r="D27" s="160" t="s">
        <v>40</v>
      </c>
      <c r="E27" s="207">
        <v>12</v>
      </c>
      <c r="F27" s="218"/>
      <c r="G27" s="248"/>
      <c r="H27" s="177">
        <f>+E27*F27</f>
        <v>0</v>
      </c>
      <c r="I27" s="178">
        <f>+E27*G27</f>
        <v>0</v>
      </c>
    </row>
    <row r="28" spans="1:9" s="28" customFormat="1" ht="15" customHeight="1" x14ac:dyDescent="0.25">
      <c r="A28" s="49"/>
      <c r="B28" s="55" t="s">
        <v>221</v>
      </c>
      <c r="C28" s="40" t="s">
        <v>424</v>
      </c>
      <c r="D28" s="166" t="s">
        <v>40</v>
      </c>
      <c r="E28" s="212">
        <v>5</v>
      </c>
      <c r="F28" s="218"/>
      <c r="G28" s="248"/>
      <c r="H28" s="240">
        <f>+E28*F28</f>
        <v>0</v>
      </c>
      <c r="I28" s="241">
        <f>+E28*G28</f>
        <v>0</v>
      </c>
    </row>
    <row r="29" spans="1:9" s="28" customFormat="1" ht="15" customHeight="1" x14ac:dyDescent="0.25">
      <c r="A29" s="49"/>
      <c r="B29" s="55" t="s">
        <v>222</v>
      </c>
      <c r="C29" s="40" t="s">
        <v>224</v>
      </c>
      <c r="D29" s="126" t="s">
        <v>40</v>
      </c>
      <c r="E29" s="215">
        <v>15</v>
      </c>
      <c r="F29" s="218"/>
      <c r="G29" s="248"/>
      <c r="H29" s="177">
        <f>+E29*F29</f>
        <v>0</v>
      </c>
      <c r="I29" s="178">
        <f>+E29*G29</f>
        <v>0</v>
      </c>
    </row>
    <row r="30" spans="1:9" s="28" customFormat="1" ht="15" customHeight="1" x14ac:dyDescent="0.25">
      <c r="A30" s="49"/>
      <c r="B30" s="55" t="s">
        <v>223</v>
      </c>
      <c r="C30" s="39" t="s">
        <v>226</v>
      </c>
      <c r="D30" s="126" t="s">
        <v>40</v>
      </c>
      <c r="E30" s="215">
        <v>18</v>
      </c>
      <c r="F30" s="218"/>
      <c r="G30" s="248"/>
      <c r="H30" s="177">
        <f t="shared" si="0"/>
        <v>0</v>
      </c>
      <c r="I30" s="178">
        <f t="shared" si="1"/>
        <v>0</v>
      </c>
    </row>
    <row r="31" spans="1:9" s="28" customFormat="1" ht="15" customHeight="1" x14ac:dyDescent="0.25">
      <c r="A31" s="49"/>
      <c r="B31" s="55" t="s">
        <v>225</v>
      </c>
      <c r="C31" s="39" t="s">
        <v>67</v>
      </c>
      <c r="D31" s="160" t="s">
        <v>40</v>
      </c>
      <c r="E31" s="207">
        <v>12</v>
      </c>
      <c r="F31" s="218"/>
      <c r="G31" s="248"/>
      <c r="H31" s="177">
        <f>+E31*F31</f>
        <v>0</v>
      </c>
      <c r="I31" s="178">
        <f>+E31*G31</f>
        <v>0</v>
      </c>
    </row>
    <row r="32" spans="1:9" s="28" customFormat="1" ht="15" customHeight="1" x14ac:dyDescent="0.25">
      <c r="A32" s="49"/>
      <c r="B32" s="55"/>
      <c r="C32" s="40"/>
      <c r="D32" s="160"/>
      <c r="E32" s="207"/>
      <c r="F32" s="218"/>
      <c r="G32" s="248"/>
      <c r="H32" s="177"/>
      <c r="I32" s="178"/>
    </row>
    <row r="33" spans="1:9" s="28" customFormat="1" ht="5.25" customHeight="1" x14ac:dyDescent="0.25">
      <c r="A33" s="47"/>
      <c r="B33" s="46"/>
      <c r="C33" s="41"/>
      <c r="D33" s="126"/>
      <c r="E33" s="245"/>
      <c r="F33" s="218"/>
      <c r="G33" s="248"/>
      <c r="H33" s="177"/>
      <c r="I33" s="178"/>
    </row>
    <row r="34" spans="1:9" s="28" customFormat="1" ht="25.5" customHeight="1" x14ac:dyDescent="0.25">
      <c r="A34" s="45">
        <v>4</v>
      </c>
      <c r="B34" s="61"/>
      <c r="C34" s="43" t="s">
        <v>227</v>
      </c>
      <c r="D34" s="166" t="s">
        <v>40</v>
      </c>
      <c r="E34" s="212">
        <v>11</v>
      </c>
      <c r="F34" s="218"/>
      <c r="G34" s="248"/>
      <c r="H34" s="240">
        <f>+E34*F34</f>
        <v>0</v>
      </c>
      <c r="I34" s="241">
        <f>+E34*G34</f>
        <v>0</v>
      </c>
    </row>
    <row r="35" spans="1:9" s="28" customFormat="1" ht="5.25" customHeight="1" x14ac:dyDescent="0.25">
      <c r="A35" s="47"/>
      <c r="B35" s="46"/>
      <c r="C35" s="41"/>
      <c r="D35" s="126"/>
      <c r="E35" s="245"/>
      <c r="F35" s="218"/>
      <c r="G35" s="248"/>
      <c r="H35" s="177"/>
      <c r="I35" s="178"/>
    </row>
    <row r="36" spans="1:9" s="58" customFormat="1" ht="15" customHeight="1" x14ac:dyDescent="0.25">
      <c r="A36" s="45">
        <v>5</v>
      </c>
      <c r="B36" s="57"/>
      <c r="C36" s="43" t="s">
        <v>228</v>
      </c>
      <c r="D36" s="163"/>
      <c r="E36" s="210"/>
      <c r="F36" s="218"/>
      <c r="G36" s="248"/>
      <c r="H36" s="181">
        <f>SUM(H37:H46)</f>
        <v>0</v>
      </c>
      <c r="I36" s="182">
        <f>SUM(I37:I46)</f>
        <v>0</v>
      </c>
    </row>
    <row r="37" spans="1:9" s="28" customFormat="1" ht="15" x14ac:dyDescent="0.25">
      <c r="A37" s="49"/>
      <c r="B37" s="55" t="s">
        <v>86</v>
      </c>
      <c r="C37" s="50" t="s">
        <v>87</v>
      </c>
      <c r="D37" s="160" t="s">
        <v>40</v>
      </c>
      <c r="E37" s="207">
        <v>1</v>
      </c>
      <c r="F37" s="218"/>
      <c r="G37" s="248"/>
      <c r="H37" s="240">
        <f t="shared" ref="H37:H46" si="2">+E37*F37</f>
        <v>0</v>
      </c>
      <c r="I37" s="241">
        <f t="shared" ref="I37:I46" si="3">+E37*G37</f>
        <v>0</v>
      </c>
    </row>
    <row r="38" spans="1:9" s="58" customFormat="1" ht="13.5" customHeight="1" x14ac:dyDescent="0.25">
      <c r="A38" s="49"/>
      <c r="B38" s="55" t="s">
        <v>88</v>
      </c>
      <c r="C38" s="50" t="s">
        <v>89</v>
      </c>
      <c r="D38" s="160" t="s">
        <v>40</v>
      </c>
      <c r="E38" s="207">
        <v>1</v>
      </c>
      <c r="F38" s="218"/>
      <c r="G38" s="248"/>
      <c r="H38" s="240">
        <f t="shared" si="2"/>
        <v>0</v>
      </c>
      <c r="I38" s="241">
        <f t="shared" si="3"/>
        <v>0</v>
      </c>
    </row>
    <row r="39" spans="1:9" s="28" customFormat="1" ht="27" customHeight="1" x14ac:dyDescent="0.25">
      <c r="A39" s="49"/>
      <c r="B39" s="55" t="s">
        <v>90</v>
      </c>
      <c r="C39" s="50" t="s">
        <v>91</v>
      </c>
      <c r="D39" s="160" t="s">
        <v>40</v>
      </c>
      <c r="E39" s="207">
        <v>1</v>
      </c>
      <c r="F39" s="218"/>
      <c r="G39" s="248"/>
      <c r="H39" s="240">
        <f t="shared" si="2"/>
        <v>0</v>
      </c>
      <c r="I39" s="241">
        <f t="shared" si="3"/>
        <v>0</v>
      </c>
    </row>
    <row r="40" spans="1:9" s="28" customFormat="1" ht="27" customHeight="1" x14ac:dyDescent="0.25">
      <c r="A40" s="49"/>
      <c r="B40" s="55" t="s">
        <v>92</v>
      </c>
      <c r="C40" s="50" t="s">
        <v>93</v>
      </c>
      <c r="D40" s="160" t="s">
        <v>40</v>
      </c>
      <c r="E40" s="207">
        <v>2</v>
      </c>
      <c r="F40" s="218"/>
      <c r="G40" s="248"/>
      <c r="H40" s="240">
        <f t="shared" si="2"/>
        <v>0</v>
      </c>
      <c r="I40" s="241">
        <f t="shared" si="3"/>
        <v>0</v>
      </c>
    </row>
    <row r="41" spans="1:9" s="28" customFormat="1" ht="27" customHeight="1" x14ac:dyDescent="0.25">
      <c r="A41" s="49"/>
      <c r="B41" s="55" t="s">
        <v>94</v>
      </c>
      <c r="C41" s="77" t="s">
        <v>95</v>
      </c>
      <c r="D41" s="163" t="s">
        <v>40</v>
      </c>
      <c r="E41" s="204">
        <v>2</v>
      </c>
      <c r="F41" s="218"/>
      <c r="G41" s="248"/>
      <c r="H41" s="240">
        <f t="shared" si="2"/>
        <v>0</v>
      </c>
      <c r="I41" s="241">
        <f t="shared" si="3"/>
        <v>0</v>
      </c>
    </row>
    <row r="42" spans="1:9" s="28" customFormat="1" ht="15" x14ac:dyDescent="0.25">
      <c r="A42" s="49"/>
      <c r="B42" s="55" t="s">
        <v>96</v>
      </c>
      <c r="C42" s="50" t="s">
        <v>97</v>
      </c>
      <c r="D42" s="160" t="s">
        <v>40</v>
      </c>
      <c r="E42" s="207">
        <v>1</v>
      </c>
      <c r="F42" s="218"/>
      <c r="G42" s="248"/>
      <c r="H42" s="240">
        <f t="shared" si="2"/>
        <v>0</v>
      </c>
      <c r="I42" s="241">
        <f t="shared" si="3"/>
        <v>0</v>
      </c>
    </row>
    <row r="43" spans="1:9" s="28" customFormat="1" ht="15" x14ac:dyDescent="0.25">
      <c r="A43" s="49"/>
      <c r="B43" s="55" t="s">
        <v>98</v>
      </c>
      <c r="C43" s="41" t="s">
        <v>99</v>
      </c>
      <c r="D43" s="160" t="s">
        <v>40</v>
      </c>
      <c r="E43" s="216">
        <v>1</v>
      </c>
      <c r="F43" s="218"/>
      <c r="G43" s="248"/>
      <c r="H43" s="240">
        <f t="shared" si="2"/>
        <v>0</v>
      </c>
      <c r="I43" s="241">
        <f t="shared" si="3"/>
        <v>0</v>
      </c>
    </row>
    <row r="44" spans="1:9" s="28" customFormat="1" ht="15" x14ac:dyDescent="0.25">
      <c r="A44" s="49"/>
      <c r="B44" s="55" t="s">
        <v>100</v>
      </c>
      <c r="C44" s="41" t="s">
        <v>101</v>
      </c>
      <c r="D44" s="160" t="s">
        <v>40</v>
      </c>
      <c r="E44" s="216">
        <v>1</v>
      </c>
      <c r="F44" s="218"/>
      <c r="G44" s="248"/>
      <c r="H44" s="240">
        <f t="shared" si="2"/>
        <v>0</v>
      </c>
      <c r="I44" s="241">
        <f t="shared" si="3"/>
        <v>0</v>
      </c>
    </row>
    <row r="45" spans="1:9" s="28" customFormat="1" ht="15" x14ac:dyDescent="0.25">
      <c r="A45" s="49"/>
      <c r="B45" s="55" t="s">
        <v>102</v>
      </c>
      <c r="C45" s="41" t="s">
        <v>103</v>
      </c>
      <c r="D45" s="160" t="s">
        <v>40</v>
      </c>
      <c r="E45" s="216">
        <v>1</v>
      </c>
      <c r="F45" s="218"/>
      <c r="G45" s="248"/>
      <c r="H45" s="240">
        <f t="shared" si="2"/>
        <v>0</v>
      </c>
      <c r="I45" s="241">
        <f t="shared" si="3"/>
        <v>0</v>
      </c>
    </row>
    <row r="46" spans="1:9" s="28" customFormat="1" ht="15" x14ac:dyDescent="0.25">
      <c r="A46" s="49"/>
      <c r="B46" s="55" t="s">
        <v>104</v>
      </c>
      <c r="C46" s="41" t="s">
        <v>105</v>
      </c>
      <c r="D46" s="160" t="s">
        <v>40</v>
      </c>
      <c r="E46" s="216">
        <v>1</v>
      </c>
      <c r="F46" s="218"/>
      <c r="G46" s="248"/>
      <c r="H46" s="240">
        <f t="shared" si="2"/>
        <v>0</v>
      </c>
      <c r="I46" s="241">
        <f t="shared" si="3"/>
        <v>0</v>
      </c>
    </row>
    <row r="47" spans="1:9" s="28" customFormat="1" ht="5.25" customHeight="1" x14ac:dyDescent="0.25">
      <c r="A47" s="47"/>
      <c r="B47" s="46"/>
      <c r="C47" s="41"/>
      <c r="D47" s="126"/>
      <c r="E47" s="245"/>
      <c r="F47" s="218"/>
      <c r="G47" s="248"/>
      <c r="H47" s="177"/>
      <c r="I47" s="178"/>
    </row>
    <row r="48" spans="1:9" s="28" customFormat="1" ht="38.25" x14ac:dyDescent="0.25">
      <c r="A48" s="45">
        <v>6</v>
      </c>
      <c r="B48" s="61"/>
      <c r="C48" s="53" t="s">
        <v>229</v>
      </c>
      <c r="D48" s="163" t="s">
        <v>58</v>
      </c>
      <c r="E48" s="246">
        <v>10</v>
      </c>
      <c r="F48" s="218"/>
      <c r="G48" s="248"/>
      <c r="H48" s="240">
        <f>+E48*F48</f>
        <v>0</v>
      </c>
      <c r="I48" s="241">
        <f>+E48*G48</f>
        <v>0</v>
      </c>
    </row>
    <row r="49" spans="1:9" s="28" customFormat="1" ht="5.25" customHeight="1" x14ac:dyDescent="0.25">
      <c r="A49" s="47"/>
      <c r="B49" s="46"/>
      <c r="C49" s="41"/>
      <c r="D49" s="126"/>
      <c r="E49" s="245"/>
      <c r="F49" s="218"/>
      <c r="G49" s="248"/>
      <c r="H49" s="177"/>
      <c r="I49" s="178"/>
    </row>
    <row r="50" spans="1:9" s="58" customFormat="1" ht="53.45" customHeight="1" x14ac:dyDescent="0.25">
      <c r="A50" s="45">
        <v>7</v>
      </c>
      <c r="B50" s="57"/>
      <c r="C50" s="43" t="s">
        <v>230</v>
      </c>
      <c r="D50" s="163"/>
      <c r="E50" s="210"/>
      <c r="F50" s="218"/>
      <c r="G50" s="248"/>
      <c r="H50" s="181">
        <f>SUM(H51:H53)</f>
        <v>0</v>
      </c>
      <c r="I50" s="182">
        <f>SUM(I51:I53)</f>
        <v>0</v>
      </c>
    </row>
    <row r="51" spans="1:9" s="28" customFormat="1" ht="25.5" x14ac:dyDescent="0.25">
      <c r="A51" s="45"/>
      <c r="B51" s="46" t="s">
        <v>106</v>
      </c>
      <c r="C51" s="85" t="s">
        <v>448</v>
      </c>
      <c r="D51" s="160" t="s">
        <v>58</v>
      </c>
      <c r="E51" s="216">
        <v>1</v>
      </c>
      <c r="F51" s="218"/>
      <c r="G51" s="248"/>
      <c r="H51" s="240">
        <f>+E51*F51</f>
        <v>0</v>
      </c>
      <c r="I51" s="241">
        <f>+E51*G51</f>
        <v>0</v>
      </c>
    </row>
    <row r="52" spans="1:9" s="58" customFormat="1" ht="25.5" x14ac:dyDescent="0.25">
      <c r="A52" s="45"/>
      <c r="B52" s="46" t="s">
        <v>107</v>
      </c>
      <c r="C52" s="85" t="s">
        <v>447</v>
      </c>
      <c r="D52" s="160" t="s">
        <v>58</v>
      </c>
      <c r="E52" s="216">
        <v>1</v>
      </c>
      <c r="F52" s="218"/>
      <c r="G52" s="248"/>
      <c r="H52" s="240">
        <f>+E52*F52</f>
        <v>0</v>
      </c>
      <c r="I52" s="241">
        <f>+E52*G52</f>
        <v>0</v>
      </c>
    </row>
    <row r="53" spans="1:9" s="28" customFormat="1" ht="15" x14ac:dyDescent="0.25">
      <c r="A53" s="45"/>
      <c r="B53" s="46" t="s">
        <v>108</v>
      </c>
      <c r="C53" s="85" t="s">
        <v>449</v>
      </c>
      <c r="D53" s="160" t="s">
        <v>58</v>
      </c>
      <c r="E53" s="216">
        <v>1</v>
      </c>
      <c r="F53" s="218"/>
      <c r="G53" s="248"/>
      <c r="H53" s="240">
        <f>+E53*F53</f>
        <v>0</v>
      </c>
      <c r="I53" s="241">
        <f>+E53*G53</f>
        <v>0</v>
      </c>
    </row>
    <row r="54" spans="1:9" s="28" customFormat="1" ht="15" x14ac:dyDescent="0.25">
      <c r="A54" s="45"/>
      <c r="B54" s="46"/>
      <c r="C54" s="54"/>
      <c r="D54" s="160"/>
      <c r="E54" s="216"/>
      <c r="F54" s="218"/>
      <c r="G54" s="248"/>
      <c r="H54" s="179"/>
      <c r="I54" s="180"/>
    </row>
    <row r="55" spans="1:9" s="28" customFormat="1" ht="25.5" x14ac:dyDescent="0.25">
      <c r="A55" s="45">
        <v>8</v>
      </c>
      <c r="B55" s="57"/>
      <c r="C55" s="53" t="s">
        <v>231</v>
      </c>
      <c r="D55" s="163" t="s">
        <v>58</v>
      </c>
      <c r="E55" s="217">
        <v>1</v>
      </c>
      <c r="F55" s="218"/>
      <c r="G55" s="248"/>
      <c r="H55" s="240">
        <f>+E55*F55</f>
        <v>0</v>
      </c>
      <c r="I55" s="241">
        <f>+E55*G55</f>
        <v>0</v>
      </c>
    </row>
    <row r="56" spans="1:9" s="28" customFormat="1" ht="5.25" customHeight="1" x14ac:dyDescent="0.25">
      <c r="A56" s="47"/>
      <c r="B56" s="46"/>
      <c r="C56" s="41"/>
      <c r="D56" s="126"/>
      <c r="E56" s="245"/>
      <c r="F56" s="218"/>
      <c r="G56" s="248"/>
      <c r="H56" s="177"/>
      <c r="I56" s="178"/>
    </row>
    <row r="57" spans="1:9" s="58" customFormat="1" ht="30" customHeight="1" x14ac:dyDescent="0.25">
      <c r="A57" s="45">
        <v>9</v>
      </c>
      <c r="B57" s="57"/>
      <c r="C57" s="53" t="s">
        <v>232</v>
      </c>
      <c r="D57" s="163" t="s">
        <v>58</v>
      </c>
      <c r="E57" s="217">
        <v>1</v>
      </c>
      <c r="F57" s="218"/>
      <c r="G57" s="248"/>
      <c r="H57" s="240">
        <f>+E57*F57</f>
        <v>0</v>
      </c>
      <c r="I57" s="241">
        <f>+E57*G57</f>
        <v>0</v>
      </c>
    </row>
    <row r="58" spans="1:9" s="28" customFormat="1" ht="5.25" customHeight="1" x14ac:dyDescent="0.25">
      <c r="A58" s="47"/>
      <c r="B58" s="46"/>
      <c r="C58" s="41"/>
      <c r="D58" s="126"/>
      <c r="E58" s="245"/>
      <c r="F58" s="218"/>
      <c r="G58" s="248"/>
      <c r="H58" s="177"/>
      <c r="I58" s="178"/>
    </row>
    <row r="59" spans="1:9" s="58" customFormat="1" ht="26.45" customHeight="1" x14ac:dyDescent="0.25">
      <c r="A59" s="45">
        <v>10</v>
      </c>
      <c r="B59" s="57"/>
      <c r="C59" s="53" t="s">
        <v>233</v>
      </c>
      <c r="D59" s="163" t="s">
        <v>58</v>
      </c>
      <c r="E59" s="217">
        <v>1</v>
      </c>
      <c r="F59" s="218"/>
      <c r="G59" s="248"/>
      <c r="H59" s="240">
        <f>+E59*F59</f>
        <v>0</v>
      </c>
      <c r="I59" s="241">
        <f>+E59*G59</f>
        <v>0</v>
      </c>
    </row>
    <row r="60" spans="1:9" s="28" customFormat="1" ht="5.25" customHeight="1" x14ac:dyDescent="0.25">
      <c r="A60" s="47"/>
      <c r="B60" s="46"/>
      <c r="C60" s="41"/>
      <c r="D60" s="126"/>
      <c r="E60" s="245"/>
      <c r="F60" s="218"/>
      <c r="G60" s="248"/>
      <c r="H60" s="177"/>
      <c r="I60" s="178"/>
    </row>
    <row r="61" spans="1:9" s="58" customFormat="1" ht="30" customHeight="1" x14ac:dyDescent="0.25">
      <c r="A61" s="45">
        <v>11</v>
      </c>
      <c r="B61" s="57"/>
      <c r="C61" s="78" t="s">
        <v>450</v>
      </c>
      <c r="D61" s="163" t="s">
        <v>58</v>
      </c>
      <c r="E61" s="217">
        <v>1</v>
      </c>
      <c r="F61" s="218"/>
      <c r="G61" s="248"/>
      <c r="H61" s="240">
        <f>+E61*F61</f>
        <v>0</v>
      </c>
      <c r="I61" s="241">
        <f>+E61*G61</f>
        <v>0</v>
      </c>
    </row>
    <row r="62" spans="1:9" s="28" customFormat="1" ht="5.25" customHeight="1" x14ac:dyDescent="0.25">
      <c r="A62" s="47"/>
      <c r="B62" s="46"/>
      <c r="C62" s="41"/>
      <c r="D62" s="126"/>
      <c r="E62" s="245"/>
      <c r="F62" s="218"/>
      <c r="G62" s="248"/>
      <c r="H62" s="177"/>
      <c r="I62" s="178"/>
    </row>
    <row r="63" spans="1:9" s="58" customFormat="1" ht="42.6" customHeight="1" x14ac:dyDescent="0.25">
      <c r="A63" s="45">
        <v>12</v>
      </c>
      <c r="B63" s="57"/>
      <c r="C63" s="78" t="s">
        <v>504</v>
      </c>
      <c r="D63" s="163" t="s">
        <v>58</v>
      </c>
      <c r="E63" s="217">
        <v>1</v>
      </c>
      <c r="F63" s="218"/>
      <c r="G63" s="248"/>
      <c r="H63" s="240">
        <f>+E63*F63</f>
        <v>0</v>
      </c>
      <c r="I63" s="241">
        <f>+E63*G63</f>
        <v>0</v>
      </c>
    </row>
    <row r="64" spans="1:9" s="28" customFormat="1" ht="5.25" customHeight="1" x14ac:dyDescent="0.25">
      <c r="A64" s="47"/>
      <c r="B64" s="46"/>
      <c r="C64" s="41"/>
      <c r="D64" s="126"/>
      <c r="E64" s="245"/>
      <c r="F64" s="218"/>
      <c r="G64" s="248"/>
      <c r="H64" s="177"/>
      <c r="I64" s="178"/>
    </row>
    <row r="65" spans="1:9" s="58" customFormat="1" ht="25.5" x14ac:dyDescent="0.25">
      <c r="A65" s="45">
        <v>13</v>
      </c>
      <c r="B65" s="57"/>
      <c r="C65" s="78" t="s">
        <v>451</v>
      </c>
      <c r="D65" s="163" t="s">
        <v>58</v>
      </c>
      <c r="E65" s="217">
        <v>1</v>
      </c>
      <c r="F65" s="218"/>
      <c r="G65" s="248"/>
      <c r="H65" s="240">
        <f>+E65*F65</f>
        <v>0</v>
      </c>
      <c r="I65" s="241">
        <f>+E65*G65</f>
        <v>0</v>
      </c>
    </row>
    <row r="66" spans="1:9" s="28" customFormat="1" ht="5.25" customHeight="1" x14ac:dyDescent="0.25">
      <c r="A66" s="47"/>
      <c r="B66" s="46"/>
      <c r="C66" s="41"/>
      <c r="D66" s="126"/>
      <c r="E66" s="245"/>
      <c r="F66" s="218"/>
      <c r="G66" s="248"/>
      <c r="H66" s="177"/>
      <c r="I66" s="178"/>
    </row>
    <row r="67" spans="1:9" s="58" customFormat="1" ht="43.15" customHeight="1" x14ac:dyDescent="0.25">
      <c r="A67" s="45">
        <v>14</v>
      </c>
      <c r="B67" s="57"/>
      <c r="C67" s="78" t="s">
        <v>452</v>
      </c>
      <c r="D67" s="163" t="s">
        <v>58</v>
      </c>
      <c r="E67" s="217">
        <v>1</v>
      </c>
      <c r="F67" s="218"/>
      <c r="G67" s="248"/>
      <c r="H67" s="240">
        <f>+E67*F67</f>
        <v>0</v>
      </c>
      <c r="I67" s="241">
        <f>+E67*G67</f>
        <v>0</v>
      </c>
    </row>
    <row r="68" spans="1:9" s="28" customFormat="1" ht="5.25" customHeight="1" x14ac:dyDescent="0.25">
      <c r="A68" s="47"/>
      <c r="B68" s="46"/>
      <c r="C68" s="41"/>
      <c r="D68" s="126"/>
      <c r="E68" s="245"/>
      <c r="F68" s="218"/>
      <c r="G68" s="248"/>
      <c r="H68" s="177"/>
      <c r="I68" s="178"/>
    </row>
    <row r="69" spans="1:9" s="58" customFormat="1" ht="30" customHeight="1" x14ac:dyDescent="0.25">
      <c r="A69" s="45">
        <v>15</v>
      </c>
      <c r="B69" s="57"/>
      <c r="C69" s="43" t="s">
        <v>234</v>
      </c>
      <c r="D69" s="163"/>
      <c r="E69" s="210"/>
      <c r="F69" s="218"/>
      <c r="G69" s="248"/>
      <c r="H69" s="181">
        <f>+SUM(H70:H72)</f>
        <v>0</v>
      </c>
      <c r="I69" s="182">
        <f>+SUM(I70:I72)</f>
        <v>0</v>
      </c>
    </row>
    <row r="70" spans="1:9" s="28" customFormat="1" ht="15" x14ac:dyDescent="0.25">
      <c r="A70" s="48"/>
      <c r="B70" s="55" t="s">
        <v>235</v>
      </c>
      <c r="C70" s="39" t="s">
        <v>121</v>
      </c>
      <c r="D70" s="160" t="s">
        <v>40</v>
      </c>
      <c r="E70" s="207">
        <v>2</v>
      </c>
      <c r="F70" s="218"/>
      <c r="G70" s="248"/>
      <c r="H70" s="240">
        <f>+E70*F70</f>
        <v>0</v>
      </c>
      <c r="I70" s="241">
        <f>+E70*G70</f>
        <v>0</v>
      </c>
    </row>
    <row r="71" spans="1:9" s="58" customFormat="1" ht="15" customHeight="1" x14ac:dyDescent="0.25">
      <c r="A71" s="48"/>
      <c r="B71" s="55" t="s">
        <v>236</v>
      </c>
      <c r="C71" s="258" t="s">
        <v>119</v>
      </c>
      <c r="D71" s="160" t="s">
        <v>40</v>
      </c>
      <c r="E71" s="207">
        <v>2</v>
      </c>
      <c r="F71" s="218"/>
      <c r="G71" s="248"/>
      <c r="H71" s="240">
        <f>+E71*F71</f>
        <v>0</v>
      </c>
      <c r="I71" s="241">
        <f>+E71*G71</f>
        <v>0</v>
      </c>
    </row>
    <row r="72" spans="1:9" s="28" customFormat="1" ht="15" x14ac:dyDescent="0.25">
      <c r="A72" s="49"/>
      <c r="B72" s="55" t="s">
        <v>237</v>
      </c>
      <c r="C72" s="259" t="s">
        <v>238</v>
      </c>
      <c r="D72" s="160" t="s">
        <v>40</v>
      </c>
      <c r="E72" s="204">
        <v>2</v>
      </c>
      <c r="F72" s="218"/>
      <c r="G72" s="248"/>
      <c r="H72" s="240">
        <f>+E72*F72</f>
        <v>0</v>
      </c>
      <c r="I72" s="241">
        <f>+E72*G72</f>
        <v>0</v>
      </c>
    </row>
    <row r="73" spans="1:9" s="28" customFormat="1" ht="5.25" customHeight="1" x14ac:dyDescent="0.25">
      <c r="A73" s="47"/>
      <c r="B73" s="46"/>
      <c r="C73" s="41"/>
      <c r="D73" s="126"/>
      <c r="E73" s="245"/>
      <c r="F73" s="218"/>
      <c r="G73" s="248"/>
      <c r="H73" s="177"/>
      <c r="I73" s="178"/>
    </row>
    <row r="74" spans="1:9" s="2" customFormat="1" ht="15" customHeight="1" x14ac:dyDescent="0.2">
      <c r="A74" s="42">
        <v>16</v>
      </c>
      <c r="B74" s="59"/>
      <c r="C74" s="86" t="s">
        <v>512</v>
      </c>
      <c r="D74" s="160" t="s">
        <v>762</v>
      </c>
      <c r="E74" s="216">
        <v>1200</v>
      </c>
      <c r="F74" s="218"/>
      <c r="G74" s="248"/>
      <c r="H74" s="181">
        <f>+F74*E74</f>
        <v>0</v>
      </c>
      <c r="I74" s="182">
        <f>+E74*G74</f>
        <v>0</v>
      </c>
    </row>
    <row r="75" spans="1:9" s="28" customFormat="1" ht="5.25" customHeight="1" x14ac:dyDescent="0.25">
      <c r="A75" s="47"/>
      <c r="B75" s="46"/>
      <c r="C75" s="41"/>
      <c r="D75" s="126"/>
      <c r="E75" s="245"/>
      <c r="F75" s="218"/>
      <c r="G75" s="248"/>
      <c r="H75" s="177"/>
      <c r="I75" s="178"/>
    </row>
    <row r="76" spans="1:9" s="28" customFormat="1" ht="15" x14ac:dyDescent="0.25">
      <c r="A76" s="45">
        <v>17</v>
      </c>
      <c r="B76" s="61"/>
      <c r="C76" s="43" t="s">
        <v>239</v>
      </c>
      <c r="D76" s="239"/>
      <c r="E76" s="210"/>
      <c r="F76" s="218"/>
      <c r="G76" s="248"/>
      <c r="H76" s="181">
        <f>SUM(H77:H81)</f>
        <v>0</v>
      </c>
      <c r="I76" s="182">
        <f>SUM(I77:I81)</f>
        <v>0</v>
      </c>
    </row>
    <row r="77" spans="1:9" s="28" customFormat="1" ht="38.25" x14ac:dyDescent="0.25">
      <c r="A77" s="49"/>
      <c r="B77" s="55" t="s">
        <v>125</v>
      </c>
      <c r="C77" s="50" t="s">
        <v>240</v>
      </c>
      <c r="D77" s="126" t="s">
        <v>36</v>
      </c>
      <c r="E77" s="247">
        <v>1</v>
      </c>
      <c r="F77" s="218"/>
      <c r="G77" s="248"/>
      <c r="H77" s="240">
        <f>+E77*F77</f>
        <v>0</v>
      </c>
      <c r="I77" s="241">
        <f>+E77*G77</f>
        <v>0</v>
      </c>
    </row>
    <row r="78" spans="1:9" s="58" customFormat="1" ht="41.25" customHeight="1" x14ac:dyDescent="0.25">
      <c r="A78" s="49"/>
      <c r="B78" s="55" t="s">
        <v>126</v>
      </c>
      <c r="C78" s="50" t="s">
        <v>242</v>
      </c>
      <c r="D78" s="126" t="s">
        <v>36</v>
      </c>
      <c r="E78" s="247">
        <v>1</v>
      </c>
      <c r="F78" s="218"/>
      <c r="G78" s="248"/>
      <c r="H78" s="240">
        <f>+E78*F78</f>
        <v>0</v>
      </c>
      <c r="I78" s="241">
        <f>+E78*G78</f>
        <v>0</v>
      </c>
    </row>
    <row r="79" spans="1:9" s="28" customFormat="1" ht="27.75" customHeight="1" x14ac:dyDescent="0.25">
      <c r="A79" s="49"/>
      <c r="B79" s="55" t="s">
        <v>749</v>
      </c>
      <c r="C79" s="50" t="s">
        <v>243</v>
      </c>
      <c r="D79" s="126" t="s">
        <v>36</v>
      </c>
      <c r="E79" s="247">
        <v>1</v>
      </c>
      <c r="F79" s="218"/>
      <c r="G79" s="248"/>
      <c r="H79" s="240">
        <f>+E79*F79</f>
        <v>0</v>
      </c>
      <c r="I79" s="241">
        <f>+E79*G79</f>
        <v>0</v>
      </c>
    </row>
    <row r="80" spans="1:9" s="28" customFormat="1" ht="16.5" customHeight="1" x14ac:dyDescent="0.25">
      <c r="A80" s="49"/>
      <c r="B80" s="55" t="s">
        <v>750</v>
      </c>
      <c r="C80" s="50" t="s">
        <v>244</v>
      </c>
      <c r="D80" s="126" t="s">
        <v>36</v>
      </c>
      <c r="E80" s="247">
        <v>1</v>
      </c>
      <c r="F80" s="218"/>
      <c r="G80" s="248"/>
      <c r="H80" s="240">
        <f>+E80*F80</f>
        <v>0</v>
      </c>
      <c r="I80" s="241">
        <f>+E80*G80</f>
        <v>0</v>
      </c>
    </row>
    <row r="81" spans="1:9" s="28" customFormat="1" ht="18.75" customHeight="1" x14ac:dyDescent="0.25">
      <c r="A81" s="49"/>
      <c r="B81" s="55" t="s">
        <v>751</v>
      </c>
      <c r="C81" s="50" t="s">
        <v>245</v>
      </c>
      <c r="D81" s="126" t="s">
        <v>36</v>
      </c>
      <c r="E81" s="247">
        <v>1</v>
      </c>
      <c r="F81" s="218"/>
      <c r="G81" s="248"/>
      <c r="H81" s="240">
        <f>+E81*F81</f>
        <v>0</v>
      </c>
      <c r="I81" s="241">
        <f>+E81*G81</f>
        <v>0</v>
      </c>
    </row>
    <row r="82" spans="1:9" s="28" customFormat="1" ht="5.25" customHeight="1" x14ac:dyDescent="0.25">
      <c r="A82" s="47"/>
      <c r="B82" s="46"/>
      <c r="C82" s="41"/>
      <c r="D82" s="126"/>
      <c r="E82" s="245"/>
      <c r="F82" s="218"/>
      <c r="G82" s="248"/>
      <c r="H82" s="177"/>
      <c r="I82" s="178"/>
    </row>
    <row r="83" spans="1:9" s="28" customFormat="1" ht="15" x14ac:dyDescent="0.25">
      <c r="A83" s="45">
        <v>18</v>
      </c>
      <c r="B83" s="57"/>
      <c r="C83" s="86" t="s">
        <v>454</v>
      </c>
      <c r="D83" s="163" t="s">
        <v>36</v>
      </c>
      <c r="E83" s="207">
        <v>2</v>
      </c>
      <c r="F83" s="218"/>
      <c r="G83" s="248"/>
      <c r="H83" s="240">
        <f>+E83*F83</f>
        <v>0</v>
      </c>
      <c r="I83" s="241">
        <f>+E83*G83</f>
        <v>0</v>
      </c>
    </row>
    <row r="84" spans="1:9" s="28" customFormat="1" ht="5.25" customHeight="1" x14ac:dyDescent="0.25">
      <c r="A84" s="47"/>
      <c r="B84" s="46"/>
      <c r="C84" s="41"/>
      <c r="D84" s="126"/>
      <c r="E84" s="245"/>
      <c r="F84" s="218"/>
      <c r="G84" s="248"/>
      <c r="H84" s="177"/>
      <c r="I84" s="178"/>
    </row>
    <row r="85" spans="1:9" s="58" customFormat="1" ht="15" customHeight="1" x14ac:dyDescent="0.25">
      <c r="A85" s="45">
        <v>19</v>
      </c>
      <c r="B85" s="57"/>
      <c r="C85" s="43" t="s">
        <v>246</v>
      </c>
      <c r="D85" s="163"/>
      <c r="E85" s="210"/>
      <c r="F85" s="218"/>
      <c r="G85" s="248"/>
      <c r="H85" s="181">
        <f>+SUM(H86:H90)</f>
        <v>0</v>
      </c>
      <c r="I85" s="182">
        <f>+SUM(I86:I90)</f>
        <v>0</v>
      </c>
    </row>
    <row r="86" spans="1:9" s="28" customFormat="1" ht="15" customHeight="1" x14ac:dyDescent="0.25">
      <c r="A86" s="31"/>
      <c r="B86" s="30" t="s">
        <v>128</v>
      </c>
      <c r="C86" s="41" t="s">
        <v>247</v>
      </c>
      <c r="D86" s="160" t="s">
        <v>36</v>
      </c>
      <c r="E86" s="207">
        <v>20</v>
      </c>
      <c r="F86" s="218"/>
      <c r="G86" s="248"/>
      <c r="H86" s="240">
        <f>+E86*F86</f>
        <v>0</v>
      </c>
      <c r="I86" s="241">
        <f>+E86*G86</f>
        <v>0</v>
      </c>
    </row>
    <row r="87" spans="1:9" s="58" customFormat="1" ht="15" customHeight="1" x14ac:dyDescent="0.25">
      <c r="A87" s="31"/>
      <c r="B87" s="30" t="s">
        <v>129</v>
      </c>
      <c r="C87" s="41" t="s">
        <v>248</v>
      </c>
      <c r="D87" s="160" t="s">
        <v>36</v>
      </c>
      <c r="E87" s="207">
        <v>10</v>
      </c>
      <c r="F87" s="218"/>
      <c r="G87" s="248"/>
      <c r="H87" s="240">
        <f>+E87*F87</f>
        <v>0</v>
      </c>
      <c r="I87" s="241">
        <f>+E87*G87</f>
        <v>0</v>
      </c>
    </row>
    <row r="88" spans="1:9" s="2" customFormat="1" ht="29.25" customHeight="1" x14ac:dyDescent="0.2">
      <c r="A88" s="31"/>
      <c r="B88" s="30" t="s">
        <v>130</v>
      </c>
      <c r="C88" s="41" t="s">
        <v>249</v>
      </c>
      <c r="D88" s="160" t="s">
        <v>36</v>
      </c>
      <c r="E88" s="207">
        <v>30</v>
      </c>
      <c r="F88" s="218"/>
      <c r="G88" s="248"/>
      <c r="H88" s="240">
        <f>+E88*F88</f>
        <v>0</v>
      </c>
      <c r="I88" s="241">
        <f>+E88*G88</f>
        <v>0</v>
      </c>
    </row>
    <row r="89" spans="1:9" s="2" customFormat="1" ht="30" customHeight="1" x14ac:dyDescent="0.2">
      <c r="A89" s="31"/>
      <c r="B89" s="30" t="s">
        <v>366</v>
      </c>
      <c r="C89" s="41" t="s">
        <v>250</v>
      </c>
      <c r="D89" s="160" t="s">
        <v>36</v>
      </c>
      <c r="E89" s="226">
        <v>1</v>
      </c>
      <c r="F89" s="218"/>
      <c r="G89" s="248"/>
      <c r="H89" s="177">
        <f>+E89*F89</f>
        <v>0</v>
      </c>
      <c r="I89" s="178">
        <f>+E89*G89</f>
        <v>0</v>
      </c>
    </row>
    <row r="90" spans="1:9" s="2" customFormat="1" ht="23.25" customHeight="1" x14ac:dyDescent="0.2">
      <c r="A90" s="31"/>
      <c r="B90" s="30" t="s">
        <v>763</v>
      </c>
      <c r="C90" s="41" t="s">
        <v>252</v>
      </c>
      <c r="D90" s="160" t="s">
        <v>36</v>
      </c>
      <c r="E90" s="226">
        <v>1</v>
      </c>
      <c r="F90" s="218"/>
      <c r="G90" s="248"/>
      <c r="H90" s="240">
        <f>+E90*F90</f>
        <v>0</v>
      </c>
      <c r="I90" s="241">
        <f>+E90*G90</f>
        <v>0</v>
      </c>
    </row>
    <row r="91" spans="1:9" s="28" customFormat="1" ht="5.25" customHeight="1" x14ac:dyDescent="0.25">
      <c r="A91" s="47"/>
      <c r="B91" s="46"/>
      <c r="C91" s="41"/>
      <c r="D91" s="126"/>
      <c r="E91" s="245"/>
      <c r="F91" s="218"/>
      <c r="G91" s="248"/>
      <c r="H91" s="177"/>
      <c r="I91" s="178"/>
    </row>
    <row r="92" spans="1:9" s="2" customFormat="1" ht="15" customHeight="1" x14ac:dyDescent="0.2">
      <c r="A92" s="35">
        <v>20</v>
      </c>
      <c r="B92" s="34"/>
      <c r="C92" s="38" t="s">
        <v>253</v>
      </c>
      <c r="D92" s="163" t="s">
        <v>36</v>
      </c>
      <c r="E92" s="207">
        <v>10</v>
      </c>
      <c r="F92" s="218"/>
      <c r="G92" s="248"/>
      <c r="H92" s="240">
        <f>+E92*F92</f>
        <v>0</v>
      </c>
      <c r="I92" s="241">
        <f>+E92*G92</f>
        <v>0</v>
      </c>
    </row>
    <row r="93" spans="1:9" s="28" customFormat="1" ht="5.25" customHeight="1" x14ac:dyDescent="0.25">
      <c r="A93" s="47"/>
      <c r="B93" s="46"/>
      <c r="C93" s="41"/>
      <c r="D93" s="126"/>
      <c r="E93" s="245"/>
      <c r="F93" s="218"/>
      <c r="G93" s="248"/>
      <c r="H93" s="177"/>
      <c r="I93" s="178"/>
    </row>
    <row r="94" spans="1:9" s="60" customFormat="1" ht="12.75" x14ac:dyDescent="0.2">
      <c r="A94" s="35">
        <v>21</v>
      </c>
      <c r="B94" s="34"/>
      <c r="C94" s="38" t="s">
        <v>254</v>
      </c>
      <c r="D94" s="163" t="s">
        <v>36</v>
      </c>
      <c r="E94" s="210">
        <v>1</v>
      </c>
      <c r="F94" s="218"/>
      <c r="G94" s="248"/>
      <c r="H94" s="240">
        <f>+E94*F94</f>
        <v>0</v>
      </c>
      <c r="I94" s="241">
        <f>+E94*G94</f>
        <v>0</v>
      </c>
    </row>
    <row r="95" spans="1:9" s="28" customFormat="1" ht="5.25" customHeight="1" x14ac:dyDescent="0.25">
      <c r="A95" s="47"/>
      <c r="B95" s="46"/>
      <c r="C95" s="41"/>
      <c r="D95" s="126"/>
      <c r="E95" s="245"/>
      <c r="F95" s="218"/>
      <c r="G95" s="248"/>
      <c r="H95" s="177"/>
      <c r="I95" s="178"/>
    </row>
    <row r="96" spans="1:9" s="60" customFormat="1" ht="15" customHeight="1" x14ac:dyDescent="0.2">
      <c r="A96" s="35">
        <v>22</v>
      </c>
      <c r="B96" s="34"/>
      <c r="C96" s="38" t="s">
        <v>255</v>
      </c>
      <c r="D96" s="163" t="s">
        <v>36</v>
      </c>
      <c r="E96" s="210">
        <v>1</v>
      </c>
      <c r="F96" s="218"/>
      <c r="G96" s="248"/>
      <c r="H96" s="181">
        <f>+E96*F96</f>
        <v>0</v>
      </c>
      <c r="I96" s="182">
        <f>+E96*G96</f>
        <v>0</v>
      </c>
    </row>
    <row r="97" spans="1:9" s="28" customFormat="1" ht="5.25" customHeight="1" x14ac:dyDescent="0.25">
      <c r="A97" s="47"/>
      <c r="B97" s="46"/>
      <c r="C97" s="41"/>
      <c r="D97" s="126"/>
      <c r="E97" s="245"/>
      <c r="F97" s="218"/>
      <c r="G97" s="248"/>
      <c r="H97" s="177"/>
      <c r="I97" s="178"/>
    </row>
    <row r="98" spans="1:9" s="60" customFormat="1" ht="15" customHeight="1" x14ac:dyDescent="0.2">
      <c r="A98" s="31">
        <v>23</v>
      </c>
      <c r="B98" s="30"/>
      <c r="C98" s="38" t="s">
        <v>256</v>
      </c>
      <c r="D98" s="160"/>
      <c r="E98" s="225"/>
      <c r="F98" s="218"/>
      <c r="G98" s="248"/>
      <c r="H98" s="187">
        <f>SUM(H99:H100)</f>
        <v>0</v>
      </c>
      <c r="I98" s="188">
        <f>SUM(I99:I100)</f>
        <v>0</v>
      </c>
    </row>
    <row r="99" spans="1:9" s="2" customFormat="1" ht="19.5" customHeight="1" x14ac:dyDescent="0.2">
      <c r="A99" s="31"/>
      <c r="B99" s="30" t="s">
        <v>373</v>
      </c>
      <c r="C99" s="74" t="s">
        <v>459</v>
      </c>
      <c r="D99" s="160" t="s">
        <v>36</v>
      </c>
      <c r="E99" s="226">
        <v>1</v>
      </c>
      <c r="F99" s="218"/>
      <c r="G99" s="248"/>
      <c r="H99" s="177">
        <f>+E99*F99</f>
        <v>0</v>
      </c>
      <c r="I99" s="242">
        <f>+E99*G99</f>
        <v>0</v>
      </c>
    </row>
    <row r="100" spans="1:9" s="28" customFormat="1" ht="15" customHeight="1" x14ac:dyDescent="0.25">
      <c r="A100" s="31"/>
      <c r="B100" s="30" t="s">
        <v>375</v>
      </c>
      <c r="C100" s="74" t="s">
        <v>257</v>
      </c>
      <c r="D100" s="160" t="s">
        <v>36</v>
      </c>
      <c r="E100" s="226">
        <v>1</v>
      </c>
      <c r="F100" s="218"/>
      <c r="G100" s="248"/>
      <c r="H100" s="177">
        <f>+E100*F100</f>
        <v>0</v>
      </c>
      <c r="I100" s="242">
        <f>+E100*G100</f>
        <v>0</v>
      </c>
    </row>
    <row r="101" spans="1:9" s="28" customFormat="1" ht="15" customHeight="1" x14ac:dyDescent="0.25">
      <c r="A101" s="47"/>
      <c r="B101" s="46"/>
      <c r="C101" s="41"/>
      <c r="D101" s="126"/>
      <c r="E101" s="245"/>
      <c r="F101" s="218"/>
      <c r="G101" s="248"/>
      <c r="H101" s="177"/>
      <c r="I101" s="178"/>
    </row>
    <row r="102" spans="1:9" s="28" customFormat="1" ht="15" x14ac:dyDescent="0.25">
      <c r="A102" s="45">
        <v>24</v>
      </c>
      <c r="B102" s="46"/>
      <c r="C102" s="43" t="s">
        <v>258</v>
      </c>
      <c r="D102" s="163"/>
      <c r="E102" s="210"/>
      <c r="F102" s="218"/>
      <c r="G102" s="248"/>
      <c r="H102" s="181">
        <f>+SUM(H103:H105)</f>
        <v>0</v>
      </c>
      <c r="I102" s="243">
        <f>+SUM(I103:I105)</f>
        <v>0</v>
      </c>
    </row>
    <row r="103" spans="1:9" s="28" customFormat="1" ht="15" customHeight="1" x14ac:dyDescent="0.25">
      <c r="A103" s="31"/>
      <c r="B103" s="30" t="s">
        <v>368</v>
      </c>
      <c r="C103" s="40" t="s">
        <v>259</v>
      </c>
      <c r="D103" s="160" t="s">
        <v>36</v>
      </c>
      <c r="E103" s="219">
        <v>1</v>
      </c>
      <c r="F103" s="218"/>
      <c r="G103" s="248"/>
      <c r="H103" s="177">
        <f>+E103*F103</f>
        <v>0</v>
      </c>
      <c r="I103" s="178">
        <f>+E103*G103</f>
        <v>0</v>
      </c>
    </row>
    <row r="104" spans="1:9" s="28" customFormat="1" ht="15" customHeight="1" x14ac:dyDescent="0.25">
      <c r="A104" s="31"/>
      <c r="B104" s="30" t="s">
        <v>370</v>
      </c>
      <c r="C104" s="40" t="s">
        <v>260</v>
      </c>
      <c r="D104" s="160" t="s">
        <v>36</v>
      </c>
      <c r="E104" s="219">
        <v>1</v>
      </c>
      <c r="F104" s="218"/>
      <c r="G104" s="248"/>
      <c r="H104" s="177">
        <f>+E104*F104</f>
        <v>0</v>
      </c>
      <c r="I104" s="178">
        <f>+E104*G104</f>
        <v>0</v>
      </c>
    </row>
    <row r="105" spans="1:9" s="2" customFormat="1" ht="15" customHeight="1" x14ac:dyDescent="0.2">
      <c r="A105" s="31"/>
      <c r="B105" s="30" t="s">
        <v>380</v>
      </c>
      <c r="C105" s="40" t="s">
        <v>261</v>
      </c>
      <c r="D105" s="160" t="s">
        <v>36</v>
      </c>
      <c r="E105" s="219">
        <v>1</v>
      </c>
      <c r="F105" s="218"/>
      <c r="G105" s="248"/>
      <c r="H105" s="177">
        <f>+E105*F105</f>
        <v>0</v>
      </c>
      <c r="I105" s="178">
        <f>+E105*G105</f>
        <v>0</v>
      </c>
    </row>
    <row r="106" spans="1:9" s="28" customFormat="1" ht="5.25" customHeight="1" x14ac:dyDescent="0.25">
      <c r="A106" s="47"/>
      <c r="B106" s="30"/>
      <c r="C106" s="41"/>
      <c r="D106" s="126"/>
      <c r="E106" s="245"/>
      <c r="F106" s="218"/>
      <c r="G106" s="248"/>
      <c r="H106" s="177"/>
      <c r="I106" s="178"/>
    </row>
    <row r="107" spans="1:9" s="2" customFormat="1" ht="15" customHeight="1" x14ac:dyDescent="0.2">
      <c r="A107" s="45">
        <v>25</v>
      </c>
      <c r="B107" s="46"/>
      <c r="C107" s="43" t="s">
        <v>262</v>
      </c>
      <c r="D107" s="163" t="s">
        <v>36</v>
      </c>
      <c r="E107" s="210">
        <v>1</v>
      </c>
      <c r="F107" s="218"/>
      <c r="G107" s="248"/>
      <c r="H107" s="181">
        <f>+E107*F107</f>
        <v>0</v>
      </c>
      <c r="I107" s="182">
        <f>+E107*G107</f>
        <v>0</v>
      </c>
    </row>
    <row r="108" spans="1:9" s="28" customFormat="1" ht="5.25" customHeight="1" x14ac:dyDescent="0.25">
      <c r="A108" s="249"/>
      <c r="B108" s="250"/>
      <c r="C108" s="251"/>
      <c r="D108" s="222"/>
      <c r="E108" s="245"/>
      <c r="F108" s="218"/>
      <c r="G108" s="248"/>
      <c r="H108" s="177"/>
      <c r="I108" s="178"/>
    </row>
    <row r="109" spans="1:9" s="28" customFormat="1" ht="15" customHeight="1" x14ac:dyDescent="0.25">
      <c r="A109" s="252"/>
      <c r="B109" s="250"/>
      <c r="C109" s="253"/>
      <c r="D109" s="229"/>
      <c r="E109" s="274"/>
      <c r="F109" s="218"/>
      <c r="G109" s="248"/>
      <c r="H109" s="177">
        <f t="shared" ref="H109:H118" si="4">+E109*F109</f>
        <v>0</v>
      </c>
      <c r="I109" s="178">
        <f t="shared" ref="I109:I118" si="5">+E109*G109</f>
        <v>0</v>
      </c>
    </row>
    <row r="110" spans="1:9" s="28" customFormat="1" ht="15" customHeight="1" x14ac:dyDescent="0.25">
      <c r="A110" s="252"/>
      <c r="B110" s="250"/>
      <c r="C110" s="253"/>
      <c r="D110" s="229"/>
      <c r="E110" s="274"/>
      <c r="F110" s="218"/>
      <c r="G110" s="248"/>
      <c r="H110" s="177">
        <f t="shared" si="4"/>
        <v>0</v>
      </c>
      <c r="I110" s="178">
        <f t="shared" si="5"/>
        <v>0</v>
      </c>
    </row>
    <row r="111" spans="1:9" s="28" customFormat="1" ht="15" customHeight="1" x14ac:dyDescent="0.25">
      <c r="A111" s="252"/>
      <c r="B111" s="250"/>
      <c r="C111" s="253"/>
      <c r="D111" s="229"/>
      <c r="E111" s="274"/>
      <c r="F111" s="218"/>
      <c r="G111" s="248"/>
      <c r="H111" s="177">
        <f t="shared" si="4"/>
        <v>0</v>
      </c>
      <c r="I111" s="178">
        <f t="shared" si="5"/>
        <v>0</v>
      </c>
    </row>
    <row r="112" spans="1:9" s="28" customFormat="1" ht="15" customHeight="1" x14ac:dyDescent="0.25">
      <c r="A112" s="252"/>
      <c r="B112" s="250"/>
      <c r="C112" s="253"/>
      <c r="D112" s="229"/>
      <c r="E112" s="274"/>
      <c r="F112" s="218"/>
      <c r="G112" s="248"/>
      <c r="H112" s="177">
        <f t="shared" si="4"/>
        <v>0</v>
      </c>
      <c r="I112" s="178">
        <f t="shared" si="5"/>
        <v>0</v>
      </c>
    </row>
    <row r="113" spans="1:9" s="28" customFormat="1" ht="15" customHeight="1" x14ac:dyDescent="0.25">
      <c r="A113" s="252"/>
      <c r="B113" s="250"/>
      <c r="C113" s="253"/>
      <c r="D113" s="229"/>
      <c r="E113" s="274"/>
      <c r="F113" s="218"/>
      <c r="G113" s="248"/>
      <c r="H113" s="177">
        <f t="shared" si="4"/>
        <v>0</v>
      </c>
      <c r="I113" s="178">
        <f t="shared" si="5"/>
        <v>0</v>
      </c>
    </row>
    <row r="114" spans="1:9" s="28" customFormat="1" ht="15" customHeight="1" x14ac:dyDescent="0.25">
      <c r="A114" s="252"/>
      <c r="B114" s="250"/>
      <c r="C114" s="253"/>
      <c r="D114" s="229"/>
      <c r="E114" s="274"/>
      <c r="F114" s="218"/>
      <c r="G114" s="248"/>
      <c r="H114" s="177">
        <f t="shared" si="4"/>
        <v>0</v>
      </c>
      <c r="I114" s="178">
        <f t="shared" si="5"/>
        <v>0</v>
      </c>
    </row>
    <row r="115" spans="1:9" s="28" customFormat="1" ht="15" customHeight="1" x14ac:dyDescent="0.25">
      <c r="A115" s="252"/>
      <c r="B115" s="250"/>
      <c r="C115" s="253"/>
      <c r="D115" s="229"/>
      <c r="E115" s="274"/>
      <c r="F115" s="218"/>
      <c r="G115" s="248"/>
      <c r="H115" s="177">
        <f t="shared" si="4"/>
        <v>0</v>
      </c>
      <c r="I115" s="178">
        <f t="shared" si="5"/>
        <v>0</v>
      </c>
    </row>
    <row r="116" spans="1:9" s="28" customFormat="1" ht="15" customHeight="1" x14ac:dyDescent="0.25">
      <c r="A116" s="252"/>
      <c r="B116" s="250"/>
      <c r="C116" s="253"/>
      <c r="D116" s="229"/>
      <c r="E116" s="274"/>
      <c r="F116" s="218"/>
      <c r="G116" s="248"/>
      <c r="H116" s="177">
        <f t="shared" si="4"/>
        <v>0</v>
      </c>
      <c r="I116" s="178">
        <f t="shared" si="5"/>
        <v>0</v>
      </c>
    </row>
    <row r="117" spans="1:9" s="28" customFormat="1" ht="15" customHeight="1" x14ac:dyDescent="0.25">
      <c r="A117" s="252"/>
      <c r="B117" s="250"/>
      <c r="C117" s="253"/>
      <c r="D117" s="229"/>
      <c r="E117" s="274"/>
      <c r="F117" s="218"/>
      <c r="G117" s="248"/>
      <c r="H117" s="177">
        <f t="shared" si="4"/>
        <v>0</v>
      </c>
      <c r="I117" s="178">
        <f t="shared" si="5"/>
        <v>0</v>
      </c>
    </row>
    <row r="118" spans="1:9" s="28" customFormat="1" ht="15" customHeight="1" x14ac:dyDescent="0.25">
      <c r="A118" s="252"/>
      <c r="B118" s="250"/>
      <c r="C118" s="253"/>
      <c r="D118" s="229"/>
      <c r="E118" s="274"/>
      <c r="F118" s="218"/>
      <c r="G118" s="248"/>
      <c r="H118" s="177">
        <f t="shared" si="4"/>
        <v>0</v>
      </c>
      <c r="I118" s="178">
        <f t="shared" si="5"/>
        <v>0</v>
      </c>
    </row>
    <row r="119" spans="1:9" s="28" customFormat="1" ht="6" customHeight="1" thickBot="1" x14ac:dyDescent="0.3">
      <c r="A119" s="56"/>
      <c r="B119" s="44"/>
      <c r="C119" s="40"/>
      <c r="D119" s="160"/>
      <c r="E119" s="193"/>
      <c r="F119" s="177"/>
      <c r="G119" s="155"/>
      <c r="H119" s="179"/>
      <c r="I119" s="180"/>
    </row>
    <row r="120" spans="1:9" s="28" customFormat="1" ht="15" customHeight="1" thickBot="1" x14ac:dyDescent="0.3">
      <c r="A120" s="729" t="str">
        <f>A3</f>
        <v>C-1.3 Provisiones Complementarias y Obras Electromecánicas ET Mendoza Norte 220/132 kV</v>
      </c>
      <c r="B120" s="730"/>
      <c r="C120" s="730"/>
      <c r="D120" s="730"/>
      <c r="E120" s="730"/>
      <c r="F120" s="730"/>
      <c r="G120" s="196" t="s">
        <v>756</v>
      </c>
      <c r="H120" s="64">
        <f>+H107+H102+H98+H96+H94+H92+H85+H83+H76+H74+H69+H67+H65+H63+H61+H59+H57+H55+H50+H48+H36+H34+H18+H12+H8+SUM(H109:H118)</f>
        <v>0</v>
      </c>
      <c r="I120" s="63">
        <f>+I107+I102+I98+I96+I94+I92+I85+I83+I76+I74+I69+I67+I65+I63+I61+I59+I57+I55+I50+I48+I36+I34+I18+I12+I8+SUM(I109:I118)</f>
        <v>0</v>
      </c>
    </row>
    <row r="121" spans="1:9" customFormat="1" ht="15.75" customHeight="1" x14ac:dyDescent="0.25">
      <c r="A121" s="610" t="s">
        <v>757</v>
      </c>
      <c r="B121" s="610"/>
      <c r="C121" s="610"/>
      <c r="D121" s="610"/>
      <c r="E121" s="610"/>
      <c r="F121" s="610"/>
      <c r="G121" s="610"/>
      <c r="H121" s="610"/>
      <c r="I121" s="610"/>
    </row>
    <row r="122" spans="1:9" customFormat="1" ht="20.45" customHeight="1" x14ac:dyDescent="0.25">
      <c r="A122" s="611" t="s">
        <v>758</v>
      </c>
      <c r="B122" s="611"/>
      <c r="C122" s="611"/>
      <c r="D122" s="611"/>
      <c r="E122" s="611"/>
      <c r="F122" s="611"/>
      <c r="G122" s="611"/>
      <c r="H122" s="611"/>
      <c r="I122" s="611"/>
    </row>
    <row r="123" spans="1:9" customFormat="1" ht="15" x14ac:dyDescent="0.25">
      <c r="A123" s="612"/>
      <c r="B123" s="612"/>
      <c r="C123" s="612"/>
      <c r="D123" s="612"/>
      <c r="E123" s="612"/>
      <c r="F123" s="612"/>
      <c r="G123" s="612"/>
      <c r="H123" s="612"/>
      <c r="I123" s="612"/>
    </row>
    <row r="124" spans="1:9" customFormat="1" ht="15" x14ac:dyDescent="0.25">
      <c r="A124" s="244"/>
      <c r="B124" s="244"/>
      <c r="C124" s="244"/>
      <c r="D124" s="244"/>
      <c r="E124" s="244"/>
      <c r="F124" s="244"/>
      <c r="G124" s="244"/>
      <c r="H124" s="244"/>
      <c r="I124" s="244"/>
    </row>
    <row r="125" spans="1:9" x14ac:dyDescent="0.25">
      <c r="A125"/>
      <c r="B125"/>
      <c r="C125" s="613" t="s">
        <v>759</v>
      </c>
      <c r="D125" s="613"/>
      <c r="E125"/>
      <c r="F125"/>
      <c r="G125" s="152"/>
      <c r="H125" s="613" t="s">
        <v>759</v>
      </c>
      <c r="I125" s="613"/>
    </row>
    <row r="126" spans="1:9" x14ac:dyDescent="0.25">
      <c r="A126"/>
      <c r="B126"/>
      <c r="C126" s="606" t="s">
        <v>760</v>
      </c>
      <c r="D126" s="606"/>
      <c r="E126"/>
      <c r="F126"/>
      <c r="G126" s="152"/>
      <c r="H126" s="606" t="s">
        <v>761</v>
      </c>
      <c r="I126" s="606"/>
    </row>
    <row r="128" spans="1:9" x14ac:dyDescent="0.25">
      <c r="A128" s="14"/>
      <c r="B128" s="14"/>
      <c r="C128" s="153"/>
      <c r="D128" s="153"/>
      <c r="E128" s="154"/>
    </row>
    <row r="129" spans="1:8" x14ac:dyDescent="0.25">
      <c r="A129" s="14"/>
      <c r="B129" s="14"/>
      <c r="C129" s="153"/>
      <c r="D129" s="153"/>
      <c r="E129" s="154"/>
      <c r="H129" s="21"/>
    </row>
    <row r="130" spans="1:8" x14ac:dyDescent="0.25">
      <c r="A130" s="14"/>
      <c r="B130" s="14"/>
      <c r="C130" s="153"/>
      <c r="D130" s="153"/>
      <c r="E130" s="154"/>
    </row>
    <row r="131" spans="1:8" x14ac:dyDescent="0.25">
      <c r="A131" s="14"/>
      <c r="B131" s="14"/>
      <c r="C131" s="153"/>
      <c r="D131" s="153"/>
      <c r="E131" s="154"/>
    </row>
    <row r="132" spans="1:8" x14ac:dyDescent="0.25">
      <c r="A132" s="14"/>
      <c r="B132" s="14"/>
      <c r="C132" s="153"/>
      <c r="D132" s="153"/>
      <c r="E132" s="154"/>
    </row>
    <row r="133" spans="1:8" x14ac:dyDescent="0.25">
      <c r="A133" s="14"/>
      <c r="B133" s="14"/>
      <c r="C133" s="153"/>
      <c r="D133" s="153"/>
      <c r="E133" s="154"/>
    </row>
    <row r="134" spans="1:8" x14ac:dyDescent="0.25">
      <c r="A134" s="14"/>
      <c r="B134" s="14"/>
      <c r="C134" s="153"/>
      <c r="D134" s="153"/>
      <c r="E134" s="154"/>
    </row>
    <row r="135" spans="1:8" x14ac:dyDescent="0.25">
      <c r="A135" s="14"/>
      <c r="B135" s="14"/>
      <c r="C135" s="153"/>
      <c r="D135" s="153"/>
      <c r="E135" s="154"/>
    </row>
    <row r="136" spans="1:8" x14ac:dyDescent="0.25">
      <c r="A136" s="14"/>
      <c r="B136" s="14"/>
      <c r="C136" s="153"/>
      <c r="D136" s="153"/>
      <c r="E136" s="154"/>
    </row>
    <row r="137" spans="1:8" x14ac:dyDescent="0.25">
      <c r="A137" s="14"/>
      <c r="B137" s="14"/>
      <c r="C137" s="153"/>
      <c r="D137" s="153"/>
      <c r="E137" s="154"/>
    </row>
    <row r="138" spans="1:8" x14ac:dyDescent="0.25">
      <c r="C138" s="153"/>
      <c r="D138" s="153"/>
      <c r="E138" s="154"/>
    </row>
    <row r="139" spans="1:8" x14ac:dyDescent="0.25">
      <c r="C139" s="153"/>
      <c r="D139" s="153"/>
      <c r="E139" s="154"/>
    </row>
    <row r="140" spans="1:8" x14ac:dyDescent="0.25">
      <c r="C140" s="153"/>
      <c r="D140" s="153"/>
      <c r="E140" s="154"/>
    </row>
    <row r="141" spans="1:8" x14ac:dyDescent="0.25">
      <c r="C141" s="153"/>
      <c r="D141" s="153"/>
      <c r="E141" s="154"/>
    </row>
    <row r="142" spans="1:8" x14ac:dyDescent="0.25">
      <c r="C142" s="153"/>
      <c r="D142" s="153"/>
      <c r="E142" s="154"/>
    </row>
    <row r="143" spans="1:8" x14ac:dyDescent="0.25">
      <c r="C143" s="153"/>
      <c r="D143" s="153"/>
      <c r="E143" s="154"/>
    </row>
    <row r="144" spans="1:8" x14ac:dyDescent="0.25">
      <c r="C144" s="153"/>
      <c r="D144" s="153"/>
      <c r="E144" s="154"/>
    </row>
    <row r="145" spans="3:5" x14ac:dyDescent="0.25">
      <c r="C145" s="153"/>
      <c r="D145" s="153"/>
      <c r="E145" s="154"/>
    </row>
    <row r="146" spans="3:5" x14ac:dyDescent="0.25">
      <c r="C146" s="153"/>
      <c r="D146" s="153"/>
      <c r="E146" s="154"/>
    </row>
    <row r="147" spans="3:5" x14ac:dyDescent="0.25">
      <c r="C147" s="153"/>
      <c r="D147" s="153"/>
      <c r="E147" s="154"/>
    </row>
    <row r="148" spans="3:5" x14ac:dyDescent="0.25">
      <c r="C148" s="153"/>
      <c r="D148" s="153"/>
      <c r="E148" s="154"/>
    </row>
    <row r="149" spans="3:5" x14ac:dyDescent="0.25">
      <c r="C149" s="153"/>
      <c r="D149" s="153"/>
      <c r="E149" s="154"/>
    </row>
    <row r="150" spans="3:5" x14ac:dyDescent="0.25">
      <c r="C150" s="153"/>
      <c r="D150" s="153"/>
      <c r="E150" s="154"/>
    </row>
    <row r="151" spans="3:5" x14ac:dyDescent="0.25">
      <c r="C151" s="153"/>
      <c r="D151" s="153"/>
      <c r="E151" s="154"/>
    </row>
    <row r="152" spans="3:5" x14ac:dyDescent="0.25">
      <c r="C152" s="153"/>
      <c r="D152" s="153"/>
      <c r="E152" s="154"/>
    </row>
    <row r="153" spans="3:5" x14ac:dyDescent="0.25">
      <c r="C153" s="153"/>
      <c r="D153" s="153"/>
      <c r="E153" s="154"/>
    </row>
    <row r="154" spans="3:5" x14ac:dyDescent="0.25">
      <c r="D154" s="14"/>
      <c r="E154" s="154"/>
    </row>
  </sheetData>
  <sheetProtection algorithmName="SHA-512" hashValue="At4umXrzF+/aGTA5QPQRWuRq5rQRJH00Rx+AhE/9CNJKMhItpYFX+umtCZVwKzAOqfH7x2VIT+1iQoD+gRQVdQ==" saltValue="8oIhaomYdasEJGD2SrWmqw==" spinCount="100000" sheet="1" objects="1" scenarios="1"/>
  <mergeCells count="16">
    <mergeCell ref="C126:D126"/>
    <mergeCell ref="H126:I126"/>
    <mergeCell ref="A121:I121"/>
    <mergeCell ref="A122:I122"/>
    <mergeCell ref="A123:I123"/>
    <mergeCell ref="C125:D125"/>
    <mergeCell ref="H125:I125"/>
    <mergeCell ref="A120:F120"/>
    <mergeCell ref="A1:I1"/>
    <mergeCell ref="A3:I3"/>
    <mergeCell ref="A5:A7"/>
    <mergeCell ref="B5:B7"/>
    <mergeCell ref="D5:D7"/>
    <mergeCell ref="E5:E7"/>
    <mergeCell ref="F5:G6"/>
    <mergeCell ref="H5:I6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4" fitToHeight="5" orientation="landscape" r:id="rId1"/>
  <headerFooter>
    <oddHeader>&amp;L&amp;G&amp;R&amp;G</oddHeader>
  </headerFooter>
  <rowBreaks count="3" manualBreakCount="3">
    <brk id="35" max="8" man="1"/>
    <brk id="75" max="8" man="1"/>
    <brk id="91" max="8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248"/>
  <sheetViews>
    <sheetView view="pageBreakPreview" topLeftCell="A164" zoomScale="90" zoomScaleNormal="100" zoomScaleSheetLayoutView="90" workbookViewId="0">
      <selection activeCell="A74" sqref="A8:E74"/>
    </sheetView>
  </sheetViews>
  <sheetFormatPr baseColWidth="10" defaultColWidth="11.42578125" defaultRowHeight="12.75" x14ac:dyDescent="0.2"/>
  <cols>
    <col min="1" max="1" width="3.7109375" style="1" customWidth="1"/>
    <col min="2" max="2" width="7.42578125" style="1" customWidth="1"/>
    <col min="3" max="3" width="76.7109375" style="1" customWidth="1"/>
    <col min="4" max="4" width="7.85546875" style="1" customWidth="1"/>
    <col min="5" max="5" width="5.7109375" style="1" customWidth="1"/>
    <col min="6" max="6" width="14.42578125" style="1" customWidth="1"/>
    <col min="7" max="7" width="15.5703125" style="1" customWidth="1"/>
    <col min="8" max="8" width="17.85546875" style="1" customWidth="1"/>
    <col min="9" max="9" width="21.85546875" style="1" customWidth="1"/>
    <col min="10" max="10" width="46.85546875" style="1" customWidth="1"/>
    <col min="11" max="11" width="11.5703125" style="1"/>
    <col min="12" max="12" width="4.7109375" style="1" customWidth="1"/>
    <col min="13" max="13" width="17.5703125" style="1" customWidth="1"/>
    <col min="14" max="254" width="11.5703125" style="1"/>
    <col min="255" max="256" width="5.7109375" style="1" customWidth="1"/>
    <col min="257" max="257" width="88.28515625" style="1" customWidth="1"/>
    <col min="258" max="258" width="6.7109375" style="1" customWidth="1"/>
    <col min="259" max="259" width="7.28515625" style="1" customWidth="1"/>
    <col min="260" max="510" width="11.5703125" style="1"/>
    <col min="511" max="512" width="5.7109375" style="1" customWidth="1"/>
    <col min="513" max="513" width="88.28515625" style="1" customWidth="1"/>
    <col min="514" max="514" width="6.7109375" style="1" customWidth="1"/>
    <col min="515" max="515" width="7.28515625" style="1" customWidth="1"/>
    <col min="516" max="766" width="11.5703125" style="1"/>
    <col min="767" max="768" width="5.7109375" style="1" customWidth="1"/>
    <col min="769" max="769" width="88.28515625" style="1" customWidth="1"/>
    <col min="770" max="770" width="6.7109375" style="1" customWidth="1"/>
    <col min="771" max="771" width="7.28515625" style="1" customWidth="1"/>
    <col min="772" max="1022" width="11.5703125" style="1"/>
    <col min="1023" max="1024" width="5.7109375" style="1" customWidth="1"/>
    <col min="1025" max="1025" width="88.28515625" style="1" customWidth="1"/>
    <col min="1026" max="1026" width="6.7109375" style="1" customWidth="1"/>
    <col min="1027" max="1027" width="7.28515625" style="1" customWidth="1"/>
    <col min="1028" max="1278" width="11.5703125" style="1"/>
    <col min="1279" max="1280" width="5.7109375" style="1" customWidth="1"/>
    <col min="1281" max="1281" width="88.28515625" style="1" customWidth="1"/>
    <col min="1282" max="1282" width="6.7109375" style="1" customWidth="1"/>
    <col min="1283" max="1283" width="7.28515625" style="1" customWidth="1"/>
    <col min="1284" max="1534" width="11.5703125" style="1"/>
    <col min="1535" max="1536" width="5.7109375" style="1" customWidth="1"/>
    <col min="1537" max="1537" width="88.28515625" style="1" customWidth="1"/>
    <col min="1538" max="1538" width="6.7109375" style="1" customWidth="1"/>
    <col min="1539" max="1539" width="7.28515625" style="1" customWidth="1"/>
    <col min="1540" max="1790" width="11.5703125" style="1"/>
    <col min="1791" max="1792" width="5.7109375" style="1" customWidth="1"/>
    <col min="1793" max="1793" width="88.28515625" style="1" customWidth="1"/>
    <col min="1794" max="1794" width="6.7109375" style="1" customWidth="1"/>
    <col min="1795" max="1795" width="7.28515625" style="1" customWidth="1"/>
    <col min="1796" max="2046" width="11.5703125" style="1"/>
    <col min="2047" max="2048" width="5.7109375" style="1" customWidth="1"/>
    <col min="2049" max="2049" width="88.28515625" style="1" customWidth="1"/>
    <col min="2050" max="2050" width="6.7109375" style="1" customWidth="1"/>
    <col min="2051" max="2051" width="7.28515625" style="1" customWidth="1"/>
    <col min="2052" max="2302" width="11.5703125" style="1"/>
    <col min="2303" max="2304" width="5.7109375" style="1" customWidth="1"/>
    <col min="2305" max="2305" width="88.28515625" style="1" customWidth="1"/>
    <col min="2306" max="2306" width="6.7109375" style="1" customWidth="1"/>
    <col min="2307" max="2307" width="7.28515625" style="1" customWidth="1"/>
    <col min="2308" max="2558" width="11.5703125" style="1"/>
    <col min="2559" max="2560" width="5.7109375" style="1" customWidth="1"/>
    <col min="2561" max="2561" width="88.28515625" style="1" customWidth="1"/>
    <col min="2562" max="2562" width="6.7109375" style="1" customWidth="1"/>
    <col min="2563" max="2563" width="7.28515625" style="1" customWidth="1"/>
    <col min="2564" max="2814" width="11.5703125" style="1"/>
    <col min="2815" max="2816" width="5.7109375" style="1" customWidth="1"/>
    <col min="2817" max="2817" width="88.28515625" style="1" customWidth="1"/>
    <col min="2818" max="2818" width="6.7109375" style="1" customWidth="1"/>
    <col min="2819" max="2819" width="7.28515625" style="1" customWidth="1"/>
    <col min="2820" max="3070" width="11.5703125" style="1"/>
    <col min="3071" max="3072" width="5.7109375" style="1" customWidth="1"/>
    <col min="3073" max="3073" width="88.28515625" style="1" customWidth="1"/>
    <col min="3074" max="3074" width="6.7109375" style="1" customWidth="1"/>
    <col min="3075" max="3075" width="7.28515625" style="1" customWidth="1"/>
    <col min="3076" max="3326" width="11.5703125" style="1"/>
    <col min="3327" max="3328" width="5.7109375" style="1" customWidth="1"/>
    <col min="3329" max="3329" width="88.28515625" style="1" customWidth="1"/>
    <col min="3330" max="3330" width="6.7109375" style="1" customWidth="1"/>
    <col min="3331" max="3331" width="7.28515625" style="1" customWidth="1"/>
    <col min="3332" max="3582" width="11.5703125" style="1"/>
    <col min="3583" max="3584" width="5.7109375" style="1" customWidth="1"/>
    <col min="3585" max="3585" width="88.28515625" style="1" customWidth="1"/>
    <col min="3586" max="3586" width="6.7109375" style="1" customWidth="1"/>
    <col min="3587" max="3587" width="7.28515625" style="1" customWidth="1"/>
    <col min="3588" max="3838" width="11.5703125" style="1"/>
    <col min="3839" max="3840" width="5.7109375" style="1" customWidth="1"/>
    <col min="3841" max="3841" width="88.28515625" style="1" customWidth="1"/>
    <col min="3842" max="3842" width="6.7109375" style="1" customWidth="1"/>
    <col min="3843" max="3843" width="7.28515625" style="1" customWidth="1"/>
    <col min="3844" max="4094" width="11.5703125" style="1"/>
    <col min="4095" max="4096" width="5.7109375" style="1" customWidth="1"/>
    <col min="4097" max="4097" width="88.28515625" style="1" customWidth="1"/>
    <col min="4098" max="4098" width="6.7109375" style="1" customWidth="1"/>
    <col min="4099" max="4099" width="7.28515625" style="1" customWidth="1"/>
    <col min="4100" max="4350" width="11.5703125" style="1"/>
    <col min="4351" max="4352" width="5.7109375" style="1" customWidth="1"/>
    <col min="4353" max="4353" width="88.28515625" style="1" customWidth="1"/>
    <col min="4354" max="4354" width="6.7109375" style="1" customWidth="1"/>
    <col min="4355" max="4355" width="7.28515625" style="1" customWidth="1"/>
    <col min="4356" max="4606" width="11.5703125" style="1"/>
    <col min="4607" max="4608" width="5.7109375" style="1" customWidth="1"/>
    <col min="4609" max="4609" width="88.28515625" style="1" customWidth="1"/>
    <col min="4610" max="4610" width="6.7109375" style="1" customWidth="1"/>
    <col min="4611" max="4611" width="7.28515625" style="1" customWidth="1"/>
    <col min="4612" max="4862" width="11.5703125" style="1"/>
    <col min="4863" max="4864" width="5.7109375" style="1" customWidth="1"/>
    <col min="4865" max="4865" width="88.28515625" style="1" customWidth="1"/>
    <col min="4866" max="4866" width="6.7109375" style="1" customWidth="1"/>
    <col min="4867" max="4867" width="7.28515625" style="1" customWidth="1"/>
    <col min="4868" max="5118" width="11.5703125" style="1"/>
    <col min="5119" max="5120" width="5.7109375" style="1" customWidth="1"/>
    <col min="5121" max="5121" width="88.28515625" style="1" customWidth="1"/>
    <col min="5122" max="5122" width="6.7109375" style="1" customWidth="1"/>
    <col min="5123" max="5123" width="7.28515625" style="1" customWidth="1"/>
    <col min="5124" max="5374" width="11.5703125" style="1"/>
    <col min="5375" max="5376" width="5.7109375" style="1" customWidth="1"/>
    <col min="5377" max="5377" width="88.28515625" style="1" customWidth="1"/>
    <col min="5378" max="5378" width="6.7109375" style="1" customWidth="1"/>
    <col min="5379" max="5379" width="7.28515625" style="1" customWidth="1"/>
    <col min="5380" max="5630" width="11.5703125" style="1"/>
    <col min="5631" max="5632" width="5.7109375" style="1" customWidth="1"/>
    <col min="5633" max="5633" width="88.28515625" style="1" customWidth="1"/>
    <col min="5634" max="5634" width="6.7109375" style="1" customWidth="1"/>
    <col min="5635" max="5635" width="7.28515625" style="1" customWidth="1"/>
    <col min="5636" max="5886" width="11.5703125" style="1"/>
    <col min="5887" max="5888" width="5.7109375" style="1" customWidth="1"/>
    <col min="5889" max="5889" width="88.28515625" style="1" customWidth="1"/>
    <col min="5890" max="5890" width="6.7109375" style="1" customWidth="1"/>
    <col min="5891" max="5891" width="7.28515625" style="1" customWidth="1"/>
    <col min="5892" max="6142" width="11.5703125" style="1"/>
    <col min="6143" max="6144" width="5.7109375" style="1" customWidth="1"/>
    <col min="6145" max="6145" width="88.28515625" style="1" customWidth="1"/>
    <col min="6146" max="6146" width="6.7109375" style="1" customWidth="1"/>
    <col min="6147" max="6147" width="7.28515625" style="1" customWidth="1"/>
    <col min="6148" max="6398" width="11.5703125" style="1"/>
    <col min="6399" max="6400" width="5.7109375" style="1" customWidth="1"/>
    <col min="6401" max="6401" width="88.28515625" style="1" customWidth="1"/>
    <col min="6402" max="6402" width="6.7109375" style="1" customWidth="1"/>
    <col min="6403" max="6403" width="7.28515625" style="1" customWidth="1"/>
    <col min="6404" max="6654" width="11.5703125" style="1"/>
    <col min="6655" max="6656" width="5.7109375" style="1" customWidth="1"/>
    <col min="6657" max="6657" width="88.28515625" style="1" customWidth="1"/>
    <col min="6658" max="6658" width="6.7109375" style="1" customWidth="1"/>
    <col min="6659" max="6659" width="7.28515625" style="1" customWidth="1"/>
    <col min="6660" max="6910" width="11.5703125" style="1"/>
    <col min="6911" max="6912" width="5.7109375" style="1" customWidth="1"/>
    <col min="6913" max="6913" width="88.28515625" style="1" customWidth="1"/>
    <col min="6914" max="6914" width="6.7109375" style="1" customWidth="1"/>
    <col min="6915" max="6915" width="7.28515625" style="1" customWidth="1"/>
    <col min="6916" max="7166" width="11.5703125" style="1"/>
    <col min="7167" max="7168" width="5.7109375" style="1" customWidth="1"/>
    <col min="7169" max="7169" width="88.28515625" style="1" customWidth="1"/>
    <col min="7170" max="7170" width="6.7109375" style="1" customWidth="1"/>
    <col min="7171" max="7171" width="7.28515625" style="1" customWidth="1"/>
    <col min="7172" max="7422" width="11.5703125" style="1"/>
    <col min="7423" max="7424" width="5.7109375" style="1" customWidth="1"/>
    <col min="7425" max="7425" width="88.28515625" style="1" customWidth="1"/>
    <col min="7426" max="7426" width="6.7109375" style="1" customWidth="1"/>
    <col min="7427" max="7427" width="7.28515625" style="1" customWidth="1"/>
    <col min="7428" max="7678" width="11.5703125" style="1"/>
    <col min="7679" max="7680" width="5.7109375" style="1" customWidth="1"/>
    <col min="7681" max="7681" width="88.28515625" style="1" customWidth="1"/>
    <col min="7682" max="7682" width="6.7109375" style="1" customWidth="1"/>
    <col min="7683" max="7683" width="7.28515625" style="1" customWidth="1"/>
    <col min="7684" max="7934" width="11.5703125" style="1"/>
    <col min="7935" max="7936" width="5.7109375" style="1" customWidth="1"/>
    <col min="7937" max="7937" width="88.28515625" style="1" customWidth="1"/>
    <col min="7938" max="7938" width="6.7109375" style="1" customWidth="1"/>
    <col min="7939" max="7939" width="7.28515625" style="1" customWidth="1"/>
    <col min="7940" max="8190" width="11.5703125" style="1"/>
    <col min="8191" max="8192" width="5.7109375" style="1" customWidth="1"/>
    <col min="8193" max="8193" width="88.28515625" style="1" customWidth="1"/>
    <col min="8194" max="8194" width="6.7109375" style="1" customWidth="1"/>
    <col min="8195" max="8195" width="7.28515625" style="1" customWidth="1"/>
    <col min="8196" max="8446" width="11.5703125" style="1"/>
    <col min="8447" max="8448" width="5.7109375" style="1" customWidth="1"/>
    <col min="8449" max="8449" width="88.28515625" style="1" customWidth="1"/>
    <col min="8450" max="8450" width="6.7109375" style="1" customWidth="1"/>
    <col min="8451" max="8451" width="7.28515625" style="1" customWidth="1"/>
    <col min="8452" max="8702" width="11.5703125" style="1"/>
    <col min="8703" max="8704" width="5.7109375" style="1" customWidth="1"/>
    <col min="8705" max="8705" width="88.28515625" style="1" customWidth="1"/>
    <col min="8706" max="8706" width="6.7109375" style="1" customWidth="1"/>
    <col min="8707" max="8707" width="7.28515625" style="1" customWidth="1"/>
    <col min="8708" max="8958" width="11.5703125" style="1"/>
    <col min="8959" max="8960" width="5.7109375" style="1" customWidth="1"/>
    <col min="8961" max="8961" width="88.28515625" style="1" customWidth="1"/>
    <col min="8962" max="8962" width="6.7109375" style="1" customWidth="1"/>
    <col min="8963" max="8963" width="7.28515625" style="1" customWidth="1"/>
    <col min="8964" max="9214" width="11.5703125" style="1"/>
    <col min="9215" max="9216" width="5.7109375" style="1" customWidth="1"/>
    <col min="9217" max="9217" width="88.28515625" style="1" customWidth="1"/>
    <col min="9218" max="9218" width="6.7109375" style="1" customWidth="1"/>
    <col min="9219" max="9219" width="7.28515625" style="1" customWidth="1"/>
    <col min="9220" max="9470" width="11.5703125" style="1"/>
    <col min="9471" max="9472" width="5.7109375" style="1" customWidth="1"/>
    <col min="9473" max="9473" width="88.28515625" style="1" customWidth="1"/>
    <col min="9474" max="9474" width="6.7109375" style="1" customWidth="1"/>
    <col min="9475" max="9475" width="7.28515625" style="1" customWidth="1"/>
    <col min="9476" max="9726" width="11.5703125" style="1"/>
    <col min="9727" max="9728" width="5.7109375" style="1" customWidth="1"/>
    <col min="9729" max="9729" width="88.28515625" style="1" customWidth="1"/>
    <col min="9730" max="9730" width="6.7109375" style="1" customWidth="1"/>
    <col min="9731" max="9731" width="7.28515625" style="1" customWidth="1"/>
    <col min="9732" max="9982" width="11.5703125" style="1"/>
    <col min="9983" max="9984" width="5.7109375" style="1" customWidth="1"/>
    <col min="9985" max="9985" width="88.28515625" style="1" customWidth="1"/>
    <col min="9986" max="9986" width="6.7109375" style="1" customWidth="1"/>
    <col min="9987" max="9987" width="7.28515625" style="1" customWidth="1"/>
    <col min="9988" max="10238" width="11.5703125" style="1"/>
    <col min="10239" max="10240" width="5.7109375" style="1" customWidth="1"/>
    <col min="10241" max="10241" width="88.28515625" style="1" customWidth="1"/>
    <col min="10242" max="10242" width="6.7109375" style="1" customWidth="1"/>
    <col min="10243" max="10243" width="7.28515625" style="1" customWidth="1"/>
    <col min="10244" max="10494" width="11.5703125" style="1"/>
    <col min="10495" max="10496" width="5.7109375" style="1" customWidth="1"/>
    <col min="10497" max="10497" width="88.28515625" style="1" customWidth="1"/>
    <col min="10498" max="10498" width="6.7109375" style="1" customWidth="1"/>
    <col min="10499" max="10499" width="7.28515625" style="1" customWidth="1"/>
    <col min="10500" max="10750" width="11.5703125" style="1"/>
    <col min="10751" max="10752" width="5.7109375" style="1" customWidth="1"/>
    <col min="10753" max="10753" width="88.28515625" style="1" customWidth="1"/>
    <col min="10754" max="10754" width="6.7109375" style="1" customWidth="1"/>
    <col min="10755" max="10755" width="7.28515625" style="1" customWidth="1"/>
    <col min="10756" max="11006" width="11.5703125" style="1"/>
    <col min="11007" max="11008" width="5.7109375" style="1" customWidth="1"/>
    <col min="11009" max="11009" width="88.28515625" style="1" customWidth="1"/>
    <col min="11010" max="11010" width="6.7109375" style="1" customWidth="1"/>
    <col min="11011" max="11011" width="7.28515625" style="1" customWidth="1"/>
    <col min="11012" max="11262" width="11.5703125" style="1"/>
    <col min="11263" max="11264" width="5.7109375" style="1" customWidth="1"/>
    <col min="11265" max="11265" width="88.28515625" style="1" customWidth="1"/>
    <col min="11266" max="11266" width="6.7109375" style="1" customWidth="1"/>
    <col min="11267" max="11267" width="7.28515625" style="1" customWidth="1"/>
    <col min="11268" max="11518" width="11.5703125" style="1"/>
    <col min="11519" max="11520" width="5.7109375" style="1" customWidth="1"/>
    <col min="11521" max="11521" width="88.28515625" style="1" customWidth="1"/>
    <col min="11522" max="11522" width="6.7109375" style="1" customWidth="1"/>
    <col min="11523" max="11523" width="7.28515625" style="1" customWidth="1"/>
    <col min="11524" max="11774" width="11.5703125" style="1"/>
    <col min="11775" max="11776" width="5.7109375" style="1" customWidth="1"/>
    <col min="11777" max="11777" width="88.28515625" style="1" customWidth="1"/>
    <col min="11778" max="11778" width="6.7109375" style="1" customWidth="1"/>
    <col min="11779" max="11779" width="7.28515625" style="1" customWidth="1"/>
    <col min="11780" max="12030" width="11.5703125" style="1"/>
    <col min="12031" max="12032" width="5.7109375" style="1" customWidth="1"/>
    <col min="12033" max="12033" width="88.28515625" style="1" customWidth="1"/>
    <col min="12034" max="12034" width="6.7109375" style="1" customWidth="1"/>
    <col min="12035" max="12035" width="7.28515625" style="1" customWidth="1"/>
    <col min="12036" max="12286" width="11.5703125" style="1"/>
    <col min="12287" max="12288" width="5.7109375" style="1" customWidth="1"/>
    <col min="12289" max="12289" width="88.28515625" style="1" customWidth="1"/>
    <col min="12290" max="12290" width="6.7109375" style="1" customWidth="1"/>
    <col min="12291" max="12291" width="7.28515625" style="1" customWidth="1"/>
    <col min="12292" max="12542" width="11.5703125" style="1"/>
    <col min="12543" max="12544" width="5.7109375" style="1" customWidth="1"/>
    <col min="12545" max="12545" width="88.28515625" style="1" customWidth="1"/>
    <col min="12546" max="12546" width="6.7109375" style="1" customWidth="1"/>
    <col min="12547" max="12547" width="7.28515625" style="1" customWidth="1"/>
    <col min="12548" max="12798" width="11.5703125" style="1"/>
    <col min="12799" max="12800" width="5.7109375" style="1" customWidth="1"/>
    <col min="12801" max="12801" width="88.28515625" style="1" customWidth="1"/>
    <col min="12802" max="12802" width="6.7109375" style="1" customWidth="1"/>
    <col min="12803" max="12803" width="7.28515625" style="1" customWidth="1"/>
    <col min="12804" max="13054" width="11.5703125" style="1"/>
    <col min="13055" max="13056" width="5.7109375" style="1" customWidth="1"/>
    <col min="13057" max="13057" width="88.28515625" style="1" customWidth="1"/>
    <col min="13058" max="13058" width="6.7109375" style="1" customWidth="1"/>
    <col min="13059" max="13059" width="7.28515625" style="1" customWidth="1"/>
    <col min="13060" max="13310" width="11.5703125" style="1"/>
    <col min="13311" max="13312" width="5.7109375" style="1" customWidth="1"/>
    <col min="13313" max="13313" width="88.28515625" style="1" customWidth="1"/>
    <col min="13314" max="13314" width="6.7109375" style="1" customWidth="1"/>
    <col min="13315" max="13315" width="7.28515625" style="1" customWidth="1"/>
    <col min="13316" max="13566" width="11.5703125" style="1"/>
    <col min="13567" max="13568" width="5.7109375" style="1" customWidth="1"/>
    <col min="13569" max="13569" width="88.28515625" style="1" customWidth="1"/>
    <col min="13570" max="13570" width="6.7109375" style="1" customWidth="1"/>
    <col min="13571" max="13571" width="7.28515625" style="1" customWidth="1"/>
    <col min="13572" max="13822" width="11.5703125" style="1"/>
    <col min="13823" max="13824" width="5.7109375" style="1" customWidth="1"/>
    <col min="13825" max="13825" width="88.28515625" style="1" customWidth="1"/>
    <col min="13826" max="13826" width="6.7109375" style="1" customWidth="1"/>
    <col min="13827" max="13827" width="7.28515625" style="1" customWidth="1"/>
    <col min="13828" max="14078" width="11.5703125" style="1"/>
    <col min="14079" max="14080" width="5.7109375" style="1" customWidth="1"/>
    <col min="14081" max="14081" width="88.28515625" style="1" customWidth="1"/>
    <col min="14082" max="14082" width="6.7109375" style="1" customWidth="1"/>
    <col min="14083" max="14083" width="7.28515625" style="1" customWidth="1"/>
    <col min="14084" max="14334" width="11.5703125" style="1"/>
    <col min="14335" max="14336" width="5.7109375" style="1" customWidth="1"/>
    <col min="14337" max="14337" width="88.28515625" style="1" customWidth="1"/>
    <col min="14338" max="14338" width="6.7109375" style="1" customWidth="1"/>
    <col min="14339" max="14339" width="7.28515625" style="1" customWidth="1"/>
    <col min="14340" max="14590" width="11.5703125" style="1"/>
    <col min="14591" max="14592" width="5.7109375" style="1" customWidth="1"/>
    <col min="14593" max="14593" width="88.28515625" style="1" customWidth="1"/>
    <col min="14594" max="14594" width="6.7109375" style="1" customWidth="1"/>
    <col min="14595" max="14595" width="7.28515625" style="1" customWidth="1"/>
    <col min="14596" max="14846" width="11.5703125" style="1"/>
    <col min="14847" max="14848" width="5.7109375" style="1" customWidth="1"/>
    <col min="14849" max="14849" width="88.28515625" style="1" customWidth="1"/>
    <col min="14850" max="14850" width="6.7109375" style="1" customWidth="1"/>
    <col min="14851" max="14851" width="7.28515625" style="1" customWidth="1"/>
    <col min="14852" max="15102" width="11.5703125" style="1"/>
    <col min="15103" max="15104" width="5.7109375" style="1" customWidth="1"/>
    <col min="15105" max="15105" width="88.28515625" style="1" customWidth="1"/>
    <col min="15106" max="15106" width="6.7109375" style="1" customWidth="1"/>
    <col min="15107" max="15107" width="7.28515625" style="1" customWidth="1"/>
    <col min="15108" max="15358" width="11.5703125" style="1"/>
    <col min="15359" max="15360" width="5.7109375" style="1" customWidth="1"/>
    <col min="15361" max="15361" width="88.28515625" style="1" customWidth="1"/>
    <col min="15362" max="15362" width="6.7109375" style="1" customWidth="1"/>
    <col min="15363" max="15363" width="7.28515625" style="1" customWidth="1"/>
    <col min="15364" max="15614" width="11.5703125" style="1"/>
    <col min="15615" max="15616" width="5.7109375" style="1" customWidth="1"/>
    <col min="15617" max="15617" width="88.28515625" style="1" customWidth="1"/>
    <col min="15618" max="15618" width="6.7109375" style="1" customWidth="1"/>
    <col min="15619" max="15619" width="7.28515625" style="1" customWidth="1"/>
    <col min="15620" max="15870" width="11.5703125" style="1"/>
    <col min="15871" max="15872" width="5.7109375" style="1" customWidth="1"/>
    <col min="15873" max="15873" width="88.28515625" style="1" customWidth="1"/>
    <col min="15874" max="15874" width="6.7109375" style="1" customWidth="1"/>
    <col min="15875" max="15875" width="7.28515625" style="1" customWidth="1"/>
    <col min="15876" max="16126" width="11.5703125" style="1"/>
    <col min="16127" max="16128" width="5.7109375" style="1" customWidth="1"/>
    <col min="16129" max="16129" width="88.28515625" style="1" customWidth="1"/>
    <col min="16130" max="16130" width="6.7109375" style="1" customWidth="1"/>
    <col min="16131" max="16131" width="7.28515625" style="1" customWidth="1"/>
    <col min="16132" max="16381" width="11.5703125" style="1"/>
    <col min="16382" max="16384" width="11.5703125" style="1" customWidth="1"/>
  </cols>
  <sheetData>
    <row r="1" spans="1:14" ht="116.25" customHeight="1" thickBot="1" x14ac:dyDescent="0.25">
      <c r="A1" s="589" t="str">
        <f>+CARÁTULA!B16</f>
        <v>PROYECTO: 
CONSTRUCCIÓN DE LA ESTACIÓN TRANSFORMADORA MENDOZA NORTE 220/132 kV Y
OBRAS COMPLEMENTARIAS
ALTERNATIVA  2
OBLIGATORIA</v>
      </c>
      <c r="B1" s="590"/>
      <c r="C1" s="590"/>
      <c r="D1" s="590"/>
      <c r="E1" s="590"/>
      <c r="F1" s="590"/>
      <c r="G1" s="590"/>
      <c r="H1" s="590"/>
      <c r="I1" s="591"/>
    </row>
    <row r="2" spans="1:14" ht="9.9499999999999993" customHeight="1" thickBot="1" x14ac:dyDescent="0.25">
      <c r="A2" s="9"/>
      <c r="B2" s="9"/>
      <c r="C2" s="8"/>
      <c r="D2" s="9"/>
      <c r="E2" s="9"/>
      <c r="F2" s="8"/>
      <c r="G2" s="8"/>
      <c r="H2" s="8"/>
      <c r="I2" s="8"/>
    </row>
    <row r="3" spans="1:14" ht="21.75" thickBot="1" x14ac:dyDescent="0.25">
      <c r="A3" s="731" t="str">
        <f>INDICE!C11</f>
        <v>C-1.4 Repuestos ET Mendoza Norte 220/132 kV</v>
      </c>
      <c r="B3" s="732"/>
      <c r="C3" s="732"/>
      <c r="D3" s="732"/>
      <c r="E3" s="732"/>
      <c r="F3" s="732"/>
      <c r="G3" s="732"/>
      <c r="H3" s="732"/>
      <c r="I3" s="733"/>
    </row>
    <row r="4" spans="1:14" ht="9.9499999999999993" customHeight="1" thickBot="1" x14ac:dyDescent="0.25"/>
    <row r="5" spans="1:14" ht="16.149999999999999" customHeight="1" x14ac:dyDescent="0.2">
      <c r="A5" s="734" t="s">
        <v>28</v>
      </c>
      <c r="B5" s="705" t="s">
        <v>29</v>
      </c>
      <c r="C5" s="325"/>
      <c r="D5" s="598" t="s">
        <v>275</v>
      </c>
      <c r="E5" s="598" t="s">
        <v>276</v>
      </c>
      <c r="F5" s="739" t="s">
        <v>32</v>
      </c>
      <c r="G5" s="740"/>
      <c r="H5" s="739" t="s">
        <v>33</v>
      </c>
      <c r="I5" s="742"/>
    </row>
    <row r="6" spans="1:14" ht="16.5" customHeight="1" x14ac:dyDescent="0.2">
      <c r="A6" s="735"/>
      <c r="B6" s="737"/>
      <c r="C6" s="326" t="s">
        <v>34</v>
      </c>
      <c r="D6" s="599"/>
      <c r="E6" s="599"/>
      <c r="F6" s="741"/>
      <c r="G6" s="741"/>
      <c r="H6" s="741"/>
      <c r="I6" s="743"/>
    </row>
    <row r="7" spans="1:14" ht="32.450000000000003" customHeight="1" thickBot="1" x14ac:dyDescent="0.25">
      <c r="A7" s="736"/>
      <c r="B7" s="738"/>
      <c r="C7" s="327"/>
      <c r="D7" s="600"/>
      <c r="E7" s="600"/>
      <c r="F7" s="26" t="s">
        <v>21</v>
      </c>
      <c r="G7" s="26" t="s">
        <v>22</v>
      </c>
      <c r="H7" s="26" t="s">
        <v>21</v>
      </c>
      <c r="I7" s="27" t="s">
        <v>22</v>
      </c>
    </row>
    <row r="8" spans="1:14" x14ac:dyDescent="0.2">
      <c r="A8" s="328">
        <v>1</v>
      </c>
      <c r="B8" s="329"/>
      <c r="C8" s="330" t="s">
        <v>465</v>
      </c>
      <c r="D8" s="331"/>
      <c r="E8" s="366"/>
      <c r="F8" s="367"/>
      <c r="G8" s="367"/>
      <c r="H8" s="181">
        <f>SUM(H9:H24)</f>
        <v>0</v>
      </c>
      <c r="I8" s="182">
        <f>SUM(I9:I24)</f>
        <v>0</v>
      </c>
    </row>
    <row r="9" spans="1:14" ht="24.75" customHeight="1" x14ac:dyDescent="0.2">
      <c r="A9" s="332"/>
      <c r="B9" s="333" t="s">
        <v>35</v>
      </c>
      <c r="C9" s="334" t="s">
        <v>277</v>
      </c>
      <c r="D9" s="160" t="s">
        <v>40</v>
      </c>
      <c r="E9" s="224">
        <v>1</v>
      </c>
      <c r="F9" s="218"/>
      <c r="G9" s="368"/>
      <c r="H9" s="335">
        <f t="shared" ref="H9:H24" si="0">+E9*F9</f>
        <v>0</v>
      </c>
      <c r="I9" s="336">
        <f t="shared" ref="I9:I24" si="1">+E9*G9</f>
        <v>0</v>
      </c>
    </row>
    <row r="10" spans="1:14" ht="15" customHeight="1" x14ac:dyDescent="0.2">
      <c r="A10" s="332"/>
      <c r="B10" s="333" t="s">
        <v>139</v>
      </c>
      <c r="C10" s="334" t="s">
        <v>278</v>
      </c>
      <c r="D10" s="160" t="s">
        <v>40</v>
      </c>
      <c r="E10" s="224">
        <v>1</v>
      </c>
      <c r="F10" s="218"/>
      <c r="G10" s="368"/>
      <c r="H10" s="335">
        <f t="shared" si="0"/>
        <v>0</v>
      </c>
      <c r="I10" s="336">
        <f t="shared" si="1"/>
        <v>0</v>
      </c>
      <c r="J10" s="337"/>
      <c r="K10" s="13"/>
      <c r="L10" s="338"/>
      <c r="M10" s="339"/>
      <c r="N10" s="340"/>
    </row>
    <row r="11" spans="1:14" ht="15" customHeight="1" x14ac:dyDescent="0.2">
      <c r="A11" s="332"/>
      <c r="B11" s="333" t="s">
        <v>141</v>
      </c>
      <c r="C11" s="334" t="s">
        <v>279</v>
      </c>
      <c r="D11" s="160" t="s">
        <v>365</v>
      </c>
      <c r="E11" s="224">
        <v>1</v>
      </c>
      <c r="F11" s="218"/>
      <c r="G11" s="368"/>
      <c r="H11" s="335">
        <f t="shared" si="0"/>
        <v>0</v>
      </c>
      <c r="I11" s="336">
        <f t="shared" si="1"/>
        <v>0</v>
      </c>
      <c r="J11" s="337"/>
      <c r="K11" s="13"/>
      <c r="L11" s="338"/>
      <c r="M11" s="339"/>
      <c r="N11" s="340"/>
    </row>
    <row r="12" spans="1:14" ht="15" customHeight="1" x14ac:dyDescent="0.2">
      <c r="A12" s="332"/>
      <c r="B12" s="333" t="s">
        <v>143</v>
      </c>
      <c r="C12" s="334" t="s">
        <v>280</v>
      </c>
      <c r="D12" s="160" t="s">
        <v>365</v>
      </c>
      <c r="E12" s="224">
        <v>2</v>
      </c>
      <c r="F12" s="218"/>
      <c r="G12" s="368"/>
      <c r="H12" s="335">
        <f t="shared" si="0"/>
        <v>0</v>
      </c>
      <c r="I12" s="336">
        <f t="shared" si="1"/>
        <v>0</v>
      </c>
      <c r="J12" s="337"/>
      <c r="K12" s="13"/>
      <c r="L12" s="338"/>
      <c r="M12" s="339"/>
      <c r="N12" s="340"/>
    </row>
    <row r="13" spans="1:14" ht="12.75" customHeight="1" x14ac:dyDescent="0.2">
      <c r="A13" s="332"/>
      <c r="B13" s="333" t="s">
        <v>145</v>
      </c>
      <c r="C13" s="334" t="s">
        <v>281</v>
      </c>
      <c r="D13" s="160" t="s">
        <v>365</v>
      </c>
      <c r="E13" s="224">
        <v>6</v>
      </c>
      <c r="F13" s="218"/>
      <c r="G13" s="368"/>
      <c r="H13" s="335">
        <f t="shared" si="0"/>
        <v>0</v>
      </c>
      <c r="I13" s="336">
        <f t="shared" si="1"/>
        <v>0</v>
      </c>
      <c r="J13" s="337"/>
      <c r="K13" s="13"/>
      <c r="L13" s="338"/>
      <c r="M13" s="339"/>
      <c r="N13" s="340"/>
    </row>
    <row r="14" spans="1:14" ht="15" customHeight="1" x14ac:dyDescent="0.2">
      <c r="A14" s="332"/>
      <c r="B14" s="333" t="s">
        <v>265</v>
      </c>
      <c r="C14" s="334" t="s">
        <v>514</v>
      </c>
      <c r="D14" s="160" t="s">
        <v>40</v>
      </c>
      <c r="E14" s="224">
        <v>4</v>
      </c>
      <c r="F14" s="218"/>
      <c r="G14" s="368"/>
      <c r="H14" s="335">
        <f t="shared" si="0"/>
        <v>0</v>
      </c>
      <c r="I14" s="336">
        <f t="shared" si="1"/>
        <v>0</v>
      </c>
      <c r="J14" s="337"/>
      <c r="K14" s="13"/>
      <c r="L14" s="338"/>
      <c r="M14" s="339"/>
      <c r="N14" s="340"/>
    </row>
    <row r="15" spans="1:14" ht="15" customHeight="1" x14ac:dyDescent="0.2">
      <c r="A15" s="332"/>
      <c r="B15" s="333" t="s">
        <v>266</v>
      </c>
      <c r="C15" s="334" t="s">
        <v>513</v>
      </c>
      <c r="D15" s="160" t="s">
        <v>40</v>
      </c>
      <c r="E15" s="224">
        <v>4</v>
      </c>
      <c r="F15" s="218"/>
      <c r="G15" s="368"/>
      <c r="H15" s="335">
        <f t="shared" si="0"/>
        <v>0</v>
      </c>
      <c r="I15" s="336">
        <f t="shared" si="1"/>
        <v>0</v>
      </c>
      <c r="J15" s="337"/>
      <c r="K15" s="13"/>
      <c r="L15" s="338"/>
      <c r="M15" s="339"/>
      <c r="N15" s="340"/>
    </row>
    <row r="16" spans="1:14" ht="25.5" x14ac:dyDescent="0.2">
      <c r="A16" s="332"/>
      <c r="B16" s="333" t="s">
        <v>267</v>
      </c>
      <c r="C16" s="334" t="s">
        <v>282</v>
      </c>
      <c r="D16" s="160" t="s">
        <v>365</v>
      </c>
      <c r="E16" s="224">
        <v>1</v>
      </c>
      <c r="F16" s="218"/>
      <c r="G16" s="368"/>
      <c r="H16" s="335">
        <f t="shared" si="0"/>
        <v>0</v>
      </c>
      <c r="I16" s="336">
        <f t="shared" si="1"/>
        <v>0</v>
      </c>
      <c r="J16" s="337"/>
      <c r="K16" s="13"/>
      <c r="L16" s="338"/>
      <c r="M16" s="339"/>
      <c r="N16" s="340"/>
    </row>
    <row r="17" spans="1:14" ht="15" customHeight="1" x14ac:dyDescent="0.2">
      <c r="A17" s="332"/>
      <c r="B17" s="333" t="s">
        <v>268</v>
      </c>
      <c r="C17" s="334" t="s">
        <v>283</v>
      </c>
      <c r="D17" s="160" t="s">
        <v>365</v>
      </c>
      <c r="E17" s="224">
        <v>2</v>
      </c>
      <c r="F17" s="218"/>
      <c r="G17" s="368"/>
      <c r="H17" s="335">
        <f t="shared" si="0"/>
        <v>0</v>
      </c>
      <c r="I17" s="336">
        <f t="shared" si="1"/>
        <v>0</v>
      </c>
      <c r="J17" s="337"/>
      <c r="K17" s="13"/>
      <c r="L17" s="338"/>
      <c r="M17" s="339"/>
      <c r="N17" s="340"/>
    </row>
    <row r="18" spans="1:14" ht="15" customHeight="1" x14ac:dyDescent="0.2">
      <c r="A18" s="332"/>
      <c r="B18" s="333" t="s">
        <v>269</v>
      </c>
      <c r="C18" s="334" t="s">
        <v>284</v>
      </c>
      <c r="D18" s="160" t="s">
        <v>40</v>
      </c>
      <c r="E18" s="224">
        <v>1</v>
      </c>
      <c r="F18" s="218"/>
      <c r="G18" s="368"/>
      <c r="H18" s="335">
        <f t="shared" si="0"/>
        <v>0</v>
      </c>
      <c r="I18" s="336">
        <f t="shared" si="1"/>
        <v>0</v>
      </c>
      <c r="J18" s="337"/>
      <c r="K18" s="13"/>
      <c r="L18" s="338"/>
      <c r="M18" s="339"/>
      <c r="N18" s="340"/>
    </row>
    <row r="19" spans="1:14" ht="15" customHeight="1" x14ac:dyDescent="0.2">
      <c r="A19" s="332"/>
      <c r="B19" s="333" t="s">
        <v>270</v>
      </c>
      <c r="C19" s="334" t="s">
        <v>285</v>
      </c>
      <c r="D19" s="160" t="s">
        <v>40</v>
      </c>
      <c r="E19" s="224">
        <v>2</v>
      </c>
      <c r="F19" s="218"/>
      <c r="G19" s="368"/>
      <c r="H19" s="335">
        <f t="shared" si="0"/>
        <v>0</v>
      </c>
      <c r="I19" s="336">
        <f t="shared" si="1"/>
        <v>0</v>
      </c>
      <c r="J19" s="337"/>
      <c r="K19" s="13"/>
      <c r="L19" s="338"/>
      <c r="M19" s="339"/>
      <c r="N19" s="340"/>
    </row>
    <row r="20" spans="1:14" ht="15" customHeight="1" x14ac:dyDescent="0.2">
      <c r="A20" s="332"/>
      <c r="B20" s="333" t="s">
        <v>271</v>
      </c>
      <c r="C20" s="334" t="s">
        <v>286</v>
      </c>
      <c r="D20" s="160" t="s">
        <v>40</v>
      </c>
      <c r="E20" s="224">
        <v>1</v>
      </c>
      <c r="F20" s="218"/>
      <c r="G20" s="368"/>
      <c r="H20" s="335">
        <f t="shared" si="0"/>
        <v>0</v>
      </c>
      <c r="I20" s="336">
        <f t="shared" si="1"/>
        <v>0</v>
      </c>
      <c r="J20" s="337"/>
      <c r="K20" s="13"/>
      <c r="L20" s="338"/>
      <c r="M20" s="339"/>
      <c r="N20" s="340"/>
    </row>
    <row r="21" spans="1:14" ht="15" customHeight="1" x14ac:dyDescent="0.2">
      <c r="A21" s="332"/>
      <c r="B21" s="333" t="s">
        <v>272</v>
      </c>
      <c r="C21" s="334" t="s">
        <v>287</v>
      </c>
      <c r="D21" s="160" t="s">
        <v>40</v>
      </c>
      <c r="E21" s="224">
        <v>1</v>
      </c>
      <c r="F21" s="218"/>
      <c r="G21" s="368"/>
      <c r="H21" s="335">
        <f t="shared" si="0"/>
        <v>0</v>
      </c>
      <c r="I21" s="336">
        <f t="shared" si="1"/>
        <v>0</v>
      </c>
      <c r="J21" s="337"/>
      <c r="K21" s="13"/>
      <c r="L21" s="338"/>
      <c r="M21" s="339"/>
      <c r="N21" s="340"/>
    </row>
    <row r="22" spans="1:14" x14ac:dyDescent="0.2">
      <c r="A22" s="332"/>
      <c r="B22" s="333" t="s">
        <v>289</v>
      </c>
      <c r="C22" s="334" t="s">
        <v>288</v>
      </c>
      <c r="D22" s="160" t="s">
        <v>40</v>
      </c>
      <c r="E22" s="224">
        <v>2</v>
      </c>
      <c r="F22" s="218"/>
      <c r="G22" s="368"/>
      <c r="H22" s="335">
        <f t="shared" si="0"/>
        <v>0</v>
      </c>
      <c r="I22" s="336">
        <f t="shared" si="1"/>
        <v>0</v>
      </c>
      <c r="J22" s="337"/>
      <c r="K22" s="13"/>
      <c r="L22" s="338"/>
      <c r="M22" s="339"/>
      <c r="N22" s="340"/>
    </row>
    <row r="23" spans="1:14" ht="15" customHeight="1" x14ac:dyDescent="0.2">
      <c r="A23" s="332"/>
      <c r="B23" s="333" t="s">
        <v>291</v>
      </c>
      <c r="C23" s="334" t="s">
        <v>290</v>
      </c>
      <c r="D23" s="160" t="s">
        <v>40</v>
      </c>
      <c r="E23" s="224">
        <v>1</v>
      </c>
      <c r="F23" s="218"/>
      <c r="G23" s="368"/>
      <c r="H23" s="335">
        <f t="shared" si="0"/>
        <v>0</v>
      </c>
      <c r="I23" s="336">
        <f t="shared" si="1"/>
        <v>0</v>
      </c>
      <c r="J23" s="337"/>
      <c r="K23" s="13"/>
      <c r="L23" s="338"/>
      <c r="M23" s="339"/>
      <c r="N23" s="340"/>
    </row>
    <row r="24" spans="1:14" ht="15" customHeight="1" x14ac:dyDescent="0.2">
      <c r="A24" s="332"/>
      <c r="B24" s="333" t="s">
        <v>515</v>
      </c>
      <c r="C24" s="334" t="s">
        <v>292</v>
      </c>
      <c r="D24" s="160" t="s">
        <v>40</v>
      </c>
      <c r="E24" s="224">
        <v>1</v>
      </c>
      <c r="F24" s="218"/>
      <c r="G24" s="368"/>
      <c r="H24" s="335">
        <f t="shared" si="0"/>
        <v>0</v>
      </c>
      <c r="I24" s="336">
        <f t="shared" si="1"/>
        <v>0</v>
      </c>
      <c r="J24" s="337"/>
      <c r="K24" s="13"/>
      <c r="L24" s="338"/>
      <c r="M24" s="339"/>
      <c r="N24" s="340"/>
    </row>
    <row r="25" spans="1:14" ht="4.5" customHeight="1" x14ac:dyDescent="0.2">
      <c r="A25" s="332"/>
      <c r="B25" s="333"/>
      <c r="C25" s="334"/>
      <c r="D25" s="160"/>
      <c r="E25" s="224"/>
      <c r="F25" s="218"/>
      <c r="G25" s="368"/>
      <c r="H25" s="341"/>
      <c r="I25" s="342"/>
      <c r="J25" s="337"/>
      <c r="K25" s="13"/>
      <c r="L25" s="338"/>
      <c r="M25" s="339"/>
      <c r="N25" s="340"/>
    </row>
    <row r="26" spans="1:14" ht="15" customHeight="1" x14ac:dyDescent="0.2">
      <c r="A26" s="343">
        <v>2</v>
      </c>
      <c r="B26" s="344"/>
      <c r="C26" s="330" t="s">
        <v>466</v>
      </c>
      <c r="D26" s="163"/>
      <c r="E26" s="229"/>
      <c r="F26" s="218"/>
      <c r="G26" s="368"/>
      <c r="H26" s="181">
        <f>SUM(H27:H42)</f>
        <v>0</v>
      </c>
      <c r="I26" s="182">
        <f>SUM(I27:I42)</f>
        <v>0</v>
      </c>
      <c r="J26" s="337"/>
      <c r="K26" s="13"/>
      <c r="L26" s="338"/>
      <c r="M26" s="339"/>
      <c r="N26" s="340"/>
    </row>
    <row r="27" spans="1:14" ht="15" customHeight="1" x14ac:dyDescent="0.2">
      <c r="A27" s="332"/>
      <c r="B27" s="333" t="s">
        <v>38</v>
      </c>
      <c r="C27" s="334" t="s">
        <v>277</v>
      </c>
      <c r="D27" s="160" t="s">
        <v>40</v>
      </c>
      <c r="E27" s="224">
        <v>1</v>
      </c>
      <c r="F27" s="218"/>
      <c r="G27" s="368"/>
      <c r="H27" s="335">
        <f t="shared" ref="H27:H74" si="2">+E27*F27</f>
        <v>0</v>
      </c>
      <c r="I27" s="336">
        <f t="shared" ref="I27:I74" si="3">+E27*G27</f>
        <v>0</v>
      </c>
      <c r="J27" s="345"/>
      <c r="K27" s="13"/>
      <c r="L27" s="338"/>
      <c r="M27" s="339"/>
      <c r="N27" s="340"/>
    </row>
    <row r="28" spans="1:14" ht="15" customHeight="1" x14ac:dyDescent="0.2">
      <c r="A28" s="332"/>
      <c r="B28" s="333" t="s">
        <v>41</v>
      </c>
      <c r="C28" s="334" t="s">
        <v>278</v>
      </c>
      <c r="D28" s="160" t="s">
        <v>40</v>
      </c>
      <c r="E28" s="224">
        <v>1</v>
      </c>
      <c r="F28" s="218"/>
      <c r="G28" s="368"/>
      <c r="H28" s="335">
        <f t="shared" si="2"/>
        <v>0</v>
      </c>
      <c r="I28" s="336">
        <f t="shared" si="3"/>
        <v>0</v>
      </c>
    </row>
    <row r="29" spans="1:14" ht="15" customHeight="1" x14ac:dyDescent="0.2">
      <c r="A29" s="332"/>
      <c r="B29" s="333" t="s">
        <v>43</v>
      </c>
      <c r="C29" s="334" t="s">
        <v>279</v>
      </c>
      <c r="D29" s="160" t="s">
        <v>365</v>
      </c>
      <c r="E29" s="224">
        <v>1</v>
      </c>
      <c r="F29" s="218"/>
      <c r="G29" s="368"/>
      <c r="H29" s="335">
        <f t="shared" si="2"/>
        <v>0</v>
      </c>
      <c r="I29" s="336">
        <f t="shared" si="3"/>
        <v>0</v>
      </c>
    </row>
    <row r="30" spans="1:14" ht="15" customHeight="1" x14ac:dyDescent="0.2">
      <c r="A30" s="332"/>
      <c r="B30" s="333" t="s">
        <v>44</v>
      </c>
      <c r="C30" s="334" t="s">
        <v>280</v>
      </c>
      <c r="D30" s="160" t="s">
        <v>365</v>
      </c>
      <c r="E30" s="224">
        <v>2</v>
      </c>
      <c r="F30" s="218"/>
      <c r="G30" s="368"/>
      <c r="H30" s="335">
        <f t="shared" si="2"/>
        <v>0</v>
      </c>
      <c r="I30" s="336">
        <f t="shared" si="3"/>
        <v>0</v>
      </c>
    </row>
    <row r="31" spans="1:14" ht="15" customHeight="1" x14ac:dyDescent="0.2">
      <c r="A31" s="332"/>
      <c r="B31" s="333" t="s">
        <v>45</v>
      </c>
      <c r="C31" s="334" t="s">
        <v>281</v>
      </c>
      <c r="D31" s="160" t="s">
        <v>365</v>
      </c>
      <c r="E31" s="224">
        <v>6</v>
      </c>
      <c r="F31" s="218"/>
      <c r="G31" s="368"/>
      <c r="H31" s="335">
        <f t="shared" si="2"/>
        <v>0</v>
      </c>
      <c r="I31" s="336">
        <f t="shared" si="3"/>
        <v>0</v>
      </c>
      <c r="L31" s="346"/>
    </row>
    <row r="32" spans="1:14" ht="15" customHeight="1" x14ac:dyDescent="0.2">
      <c r="A32" s="332"/>
      <c r="B32" s="333" t="s">
        <v>46</v>
      </c>
      <c r="C32" s="334" t="s">
        <v>514</v>
      </c>
      <c r="D32" s="160" t="s">
        <v>40</v>
      </c>
      <c r="E32" s="224">
        <v>4</v>
      </c>
      <c r="F32" s="218"/>
      <c r="G32" s="368"/>
      <c r="H32" s="335">
        <f t="shared" si="2"/>
        <v>0</v>
      </c>
      <c r="I32" s="336">
        <f t="shared" si="3"/>
        <v>0</v>
      </c>
    </row>
    <row r="33" spans="1:14" ht="15" customHeight="1" x14ac:dyDescent="0.2">
      <c r="A33" s="332"/>
      <c r="B33" s="333" t="s">
        <v>48</v>
      </c>
      <c r="C33" s="334" t="s">
        <v>513</v>
      </c>
      <c r="D33" s="160" t="s">
        <v>40</v>
      </c>
      <c r="E33" s="224">
        <v>4</v>
      </c>
      <c r="F33" s="218"/>
      <c r="G33" s="368"/>
      <c r="H33" s="335">
        <f t="shared" si="2"/>
        <v>0</v>
      </c>
      <c r="I33" s="336">
        <f t="shared" si="3"/>
        <v>0</v>
      </c>
    </row>
    <row r="34" spans="1:14" ht="25.5" x14ac:dyDescent="0.2">
      <c r="A34" s="332"/>
      <c r="B34" s="333" t="s">
        <v>50</v>
      </c>
      <c r="C34" s="334" t="s">
        <v>282</v>
      </c>
      <c r="D34" s="160" t="s">
        <v>365</v>
      </c>
      <c r="E34" s="224">
        <v>2</v>
      </c>
      <c r="F34" s="218"/>
      <c r="G34" s="368"/>
      <c r="H34" s="335">
        <f t="shared" si="2"/>
        <v>0</v>
      </c>
      <c r="I34" s="336">
        <f t="shared" si="3"/>
        <v>0</v>
      </c>
    </row>
    <row r="35" spans="1:14" ht="15" customHeight="1" x14ac:dyDescent="0.2">
      <c r="A35" s="332"/>
      <c r="B35" s="333" t="s">
        <v>51</v>
      </c>
      <c r="C35" s="334" t="s">
        <v>283</v>
      </c>
      <c r="D35" s="160" t="s">
        <v>365</v>
      </c>
      <c r="E35" s="224">
        <v>1</v>
      </c>
      <c r="F35" s="218"/>
      <c r="G35" s="368"/>
      <c r="H35" s="335">
        <f t="shared" si="2"/>
        <v>0</v>
      </c>
      <c r="I35" s="336">
        <f t="shared" si="3"/>
        <v>0</v>
      </c>
    </row>
    <row r="36" spans="1:14" ht="15" customHeight="1" x14ac:dyDescent="0.2">
      <c r="A36" s="332"/>
      <c r="B36" s="333" t="s">
        <v>53</v>
      </c>
      <c r="C36" s="334" t="s">
        <v>284</v>
      </c>
      <c r="D36" s="160" t="s">
        <v>40</v>
      </c>
      <c r="E36" s="224">
        <v>1</v>
      </c>
      <c r="F36" s="218"/>
      <c r="G36" s="368"/>
      <c r="H36" s="335">
        <f t="shared" si="2"/>
        <v>0</v>
      </c>
      <c r="I36" s="336">
        <f t="shared" si="3"/>
        <v>0</v>
      </c>
    </row>
    <row r="37" spans="1:14" x14ac:dyDescent="0.2">
      <c r="A37" s="332"/>
      <c r="B37" s="333" t="s">
        <v>55</v>
      </c>
      <c r="C37" s="334" t="s">
        <v>285</v>
      </c>
      <c r="D37" s="160" t="s">
        <v>40</v>
      </c>
      <c r="E37" s="224">
        <v>2</v>
      </c>
      <c r="F37" s="218"/>
      <c r="G37" s="368"/>
      <c r="H37" s="335">
        <f t="shared" si="2"/>
        <v>0</v>
      </c>
      <c r="I37" s="336">
        <f t="shared" si="3"/>
        <v>0</v>
      </c>
    </row>
    <row r="38" spans="1:14" ht="15" customHeight="1" x14ac:dyDescent="0.2">
      <c r="A38" s="332"/>
      <c r="B38" s="333" t="s">
        <v>56</v>
      </c>
      <c r="C38" s="334" t="s">
        <v>286</v>
      </c>
      <c r="D38" s="160" t="s">
        <v>40</v>
      </c>
      <c r="E38" s="224">
        <v>1</v>
      </c>
      <c r="F38" s="218"/>
      <c r="G38" s="368"/>
      <c r="H38" s="335">
        <f t="shared" si="2"/>
        <v>0</v>
      </c>
      <c r="I38" s="336">
        <f t="shared" si="3"/>
        <v>0</v>
      </c>
    </row>
    <row r="39" spans="1:14" x14ac:dyDescent="0.2">
      <c r="A39" s="332"/>
      <c r="B39" s="333" t="s">
        <v>57</v>
      </c>
      <c r="C39" s="334" t="s">
        <v>287</v>
      </c>
      <c r="D39" s="160" t="s">
        <v>40</v>
      </c>
      <c r="E39" s="224">
        <v>1</v>
      </c>
      <c r="F39" s="218"/>
      <c r="G39" s="368"/>
      <c r="H39" s="335">
        <f t="shared" si="2"/>
        <v>0</v>
      </c>
      <c r="I39" s="336">
        <f t="shared" si="3"/>
        <v>0</v>
      </c>
    </row>
    <row r="40" spans="1:14" x14ac:dyDescent="0.2">
      <c r="A40" s="332"/>
      <c r="B40" s="333" t="s">
        <v>59</v>
      </c>
      <c r="C40" s="334" t="s">
        <v>288</v>
      </c>
      <c r="D40" s="160" t="s">
        <v>40</v>
      </c>
      <c r="E40" s="224">
        <v>1</v>
      </c>
      <c r="F40" s="218"/>
      <c r="G40" s="368"/>
      <c r="H40" s="335">
        <f t="shared" si="2"/>
        <v>0</v>
      </c>
      <c r="I40" s="336">
        <f t="shared" si="3"/>
        <v>0</v>
      </c>
    </row>
    <row r="41" spans="1:14" x14ac:dyDescent="0.2">
      <c r="A41" s="332"/>
      <c r="B41" s="333" t="s">
        <v>60</v>
      </c>
      <c r="C41" s="334" t="s">
        <v>290</v>
      </c>
      <c r="D41" s="160" t="s">
        <v>40</v>
      </c>
      <c r="E41" s="224">
        <v>1</v>
      </c>
      <c r="F41" s="218"/>
      <c r="G41" s="368"/>
      <c r="H41" s="335">
        <f t="shared" si="2"/>
        <v>0</v>
      </c>
      <c r="I41" s="336">
        <f t="shared" si="3"/>
        <v>0</v>
      </c>
    </row>
    <row r="42" spans="1:14" x14ac:dyDescent="0.2">
      <c r="A42" s="332"/>
      <c r="B42" s="333" t="s">
        <v>62</v>
      </c>
      <c r="C42" s="334" t="s">
        <v>292</v>
      </c>
      <c r="D42" s="160" t="s">
        <v>40</v>
      </c>
      <c r="E42" s="224">
        <v>1</v>
      </c>
      <c r="F42" s="218"/>
      <c r="G42" s="368"/>
      <c r="H42" s="335">
        <f t="shared" si="2"/>
        <v>0</v>
      </c>
      <c r="I42" s="336">
        <f t="shared" si="3"/>
        <v>0</v>
      </c>
    </row>
    <row r="43" spans="1:14" ht="4.5" customHeight="1" x14ac:dyDescent="0.2">
      <c r="A43" s="332"/>
      <c r="B43" s="333"/>
      <c r="C43" s="334"/>
      <c r="D43" s="160"/>
      <c r="E43" s="224"/>
      <c r="F43" s="218"/>
      <c r="G43" s="368"/>
      <c r="H43" s="341"/>
      <c r="I43" s="342"/>
      <c r="J43" s="337"/>
      <c r="K43" s="13"/>
      <c r="L43" s="338"/>
      <c r="M43" s="339"/>
      <c r="N43" s="340"/>
    </row>
    <row r="44" spans="1:14" x14ac:dyDescent="0.2">
      <c r="A44" s="343">
        <v>3</v>
      </c>
      <c r="B44" s="344"/>
      <c r="C44" s="347" t="s">
        <v>293</v>
      </c>
      <c r="D44" s="163"/>
      <c r="E44" s="229"/>
      <c r="F44" s="218"/>
      <c r="G44" s="368"/>
      <c r="H44" s="181">
        <f>SUM(H45:H51)</f>
        <v>0</v>
      </c>
      <c r="I44" s="182">
        <f>SUM(I45:I51)</f>
        <v>0</v>
      </c>
    </row>
    <row r="45" spans="1:14" x14ac:dyDescent="0.2">
      <c r="A45" s="332"/>
      <c r="B45" s="333" t="s">
        <v>151</v>
      </c>
      <c r="C45" s="334" t="s">
        <v>294</v>
      </c>
      <c r="D45" s="160" t="s">
        <v>40</v>
      </c>
      <c r="E45" s="224">
        <v>1</v>
      </c>
      <c r="F45" s="218"/>
      <c r="G45" s="368"/>
      <c r="H45" s="335">
        <f t="shared" si="2"/>
        <v>0</v>
      </c>
      <c r="I45" s="336">
        <f t="shared" si="3"/>
        <v>0</v>
      </c>
    </row>
    <row r="46" spans="1:14" x14ac:dyDescent="0.2">
      <c r="A46" s="332"/>
      <c r="B46" s="333" t="s">
        <v>153</v>
      </c>
      <c r="C46" s="334" t="s">
        <v>295</v>
      </c>
      <c r="D46" s="160" t="s">
        <v>365</v>
      </c>
      <c r="E46" s="224">
        <v>2</v>
      </c>
      <c r="F46" s="218"/>
      <c r="G46" s="368"/>
      <c r="H46" s="335">
        <f t="shared" si="2"/>
        <v>0</v>
      </c>
      <c r="I46" s="336">
        <f t="shared" si="3"/>
        <v>0</v>
      </c>
    </row>
    <row r="47" spans="1:14" x14ac:dyDescent="0.2">
      <c r="A47" s="332"/>
      <c r="B47" s="333" t="s">
        <v>212</v>
      </c>
      <c r="C47" s="334" t="s">
        <v>296</v>
      </c>
      <c r="D47" s="160" t="s">
        <v>40</v>
      </c>
      <c r="E47" s="224">
        <v>1</v>
      </c>
      <c r="F47" s="218"/>
      <c r="G47" s="368"/>
      <c r="H47" s="335">
        <f t="shared" si="2"/>
        <v>0</v>
      </c>
      <c r="I47" s="336">
        <f t="shared" si="3"/>
        <v>0</v>
      </c>
    </row>
    <row r="48" spans="1:14" x14ac:dyDescent="0.2">
      <c r="A48" s="332"/>
      <c r="B48" s="333" t="s">
        <v>213</v>
      </c>
      <c r="C48" s="334" t="s">
        <v>297</v>
      </c>
      <c r="D48" s="160" t="s">
        <v>40</v>
      </c>
      <c r="E48" s="224">
        <v>1</v>
      </c>
      <c r="F48" s="218"/>
      <c r="G48" s="368"/>
      <c r="H48" s="335">
        <f t="shared" si="2"/>
        <v>0</v>
      </c>
      <c r="I48" s="336">
        <f t="shared" si="3"/>
        <v>0</v>
      </c>
    </row>
    <row r="49" spans="1:14" x14ac:dyDescent="0.2">
      <c r="A49" s="332"/>
      <c r="B49" s="333" t="s">
        <v>214</v>
      </c>
      <c r="C49" s="334" t="s">
        <v>298</v>
      </c>
      <c r="D49" s="160" t="s">
        <v>365</v>
      </c>
      <c r="E49" s="224">
        <v>1</v>
      </c>
      <c r="F49" s="218"/>
      <c r="G49" s="368"/>
      <c r="H49" s="335">
        <f t="shared" si="2"/>
        <v>0</v>
      </c>
      <c r="I49" s="336">
        <f t="shared" si="3"/>
        <v>0</v>
      </c>
    </row>
    <row r="50" spans="1:14" x14ac:dyDescent="0.2">
      <c r="A50" s="332"/>
      <c r="B50" s="333" t="s">
        <v>215</v>
      </c>
      <c r="C50" s="334" t="s">
        <v>299</v>
      </c>
      <c r="D50" s="160" t="s">
        <v>365</v>
      </c>
      <c r="E50" s="224">
        <v>1</v>
      </c>
      <c r="F50" s="218"/>
      <c r="G50" s="368"/>
      <c r="H50" s="335">
        <f t="shared" si="2"/>
        <v>0</v>
      </c>
      <c r="I50" s="336">
        <f t="shared" si="3"/>
        <v>0</v>
      </c>
    </row>
    <row r="51" spans="1:14" x14ac:dyDescent="0.2">
      <c r="A51" s="332"/>
      <c r="B51" s="333" t="s">
        <v>217</v>
      </c>
      <c r="C51" s="334" t="s">
        <v>300</v>
      </c>
      <c r="D51" s="160" t="s">
        <v>40</v>
      </c>
      <c r="E51" s="224">
        <v>1</v>
      </c>
      <c r="F51" s="218"/>
      <c r="G51" s="368"/>
      <c r="H51" s="335">
        <f t="shared" si="2"/>
        <v>0</v>
      </c>
      <c r="I51" s="336">
        <f t="shared" si="3"/>
        <v>0</v>
      </c>
    </row>
    <row r="52" spans="1:14" ht="4.5" customHeight="1" x14ac:dyDescent="0.2">
      <c r="A52" s="332"/>
      <c r="B52" s="333"/>
      <c r="C52" s="334"/>
      <c r="D52" s="160"/>
      <c r="E52" s="224"/>
      <c r="F52" s="218"/>
      <c r="G52" s="368"/>
      <c r="H52" s="341"/>
      <c r="I52" s="342"/>
      <c r="J52" s="337"/>
      <c r="K52" s="13"/>
      <c r="L52" s="338"/>
      <c r="M52" s="339"/>
      <c r="N52" s="340"/>
    </row>
    <row r="53" spans="1:14" x14ac:dyDescent="0.2">
      <c r="A53" s="343">
        <v>4</v>
      </c>
      <c r="B53" s="344"/>
      <c r="C53" s="347" t="s">
        <v>301</v>
      </c>
      <c r="D53" s="163"/>
      <c r="E53" s="229"/>
      <c r="F53" s="218"/>
      <c r="G53" s="368"/>
      <c r="H53" s="181">
        <f>SUM(H54:H60)</f>
        <v>0</v>
      </c>
      <c r="I53" s="182">
        <f>SUM(I54:I60)</f>
        <v>0</v>
      </c>
    </row>
    <row r="54" spans="1:14" x14ac:dyDescent="0.2">
      <c r="A54" s="332"/>
      <c r="B54" s="333" t="s">
        <v>70</v>
      </c>
      <c r="C54" s="334" t="s">
        <v>294</v>
      </c>
      <c r="D54" s="160" t="s">
        <v>40</v>
      </c>
      <c r="E54" s="224">
        <v>1</v>
      </c>
      <c r="F54" s="218"/>
      <c r="G54" s="368"/>
      <c r="H54" s="335">
        <f t="shared" si="2"/>
        <v>0</v>
      </c>
      <c r="I54" s="336">
        <f t="shared" si="3"/>
        <v>0</v>
      </c>
    </row>
    <row r="55" spans="1:14" x14ac:dyDescent="0.2">
      <c r="A55" s="332"/>
      <c r="B55" s="333" t="s">
        <v>71</v>
      </c>
      <c r="C55" s="334" t="s">
        <v>295</v>
      </c>
      <c r="D55" s="160" t="s">
        <v>365</v>
      </c>
      <c r="E55" s="224">
        <v>2</v>
      </c>
      <c r="F55" s="218"/>
      <c r="G55" s="368"/>
      <c r="H55" s="335">
        <f t="shared" si="2"/>
        <v>0</v>
      </c>
      <c r="I55" s="336">
        <f t="shared" si="3"/>
        <v>0</v>
      </c>
    </row>
    <row r="56" spans="1:14" x14ac:dyDescent="0.2">
      <c r="A56" s="332"/>
      <c r="B56" s="333" t="s">
        <v>72</v>
      </c>
      <c r="C56" s="334" t="s">
        <v>296</v>
      </c>
      <c r="D56" s="160" t="s">
        <v>40</v>
      </c>
      <c r="E56" s="224">
        <v>1</v>
      </c>
      <c r="F56" s="218"/>
      <c r="G56" s="368"/>
      <c r="H56" s="335">
        <f t="shared" si="2"/>
        <v>0</v>
      </c>
      <c r="I56" s="336">
        <f t="shared" si="3"/>
        <v>0</v>
      </c>
    </row>
    <row r="57" spans="1:14" x14ac:dyDescent="0.2">
      <c r="A57" s="332"/>
      <c r="B57" s="333" t="s">
        <v>73</v>
      </c>
      <c r="C57" s="334" t="s">
        <v>297</v>
      </c>
      <c r="D57" s="160" t="s">
        <v>40</v>
      </c>
      <c r="E57" s="224">
        <v>1</v>
      </c>
      <c r="F57" s="218"/>
      <c r="G57" s="368"/>
      <c r="H57" s="335">
        <f t="shared" si="2"/>
        <v>0</v>
      </c>
      <c r="I57" s="336">
        <f t="shared" si="3"/>
        <v>0</v>
      </c>
    </row>
    <row r="58" spans="1:14" x14ac:dyDescent="0.2">
      <c r="A58" s="332"/>
      <c r="B58" s="333" t="s">
        <v>74</v>
      </c>
      <c r="C58" s="334" t="s">
        <v>298</v>
      </c>
      <c r="D58" s="160" t="s">
        <v>365</v>
      </c>
      <c r="E58" s="224">
        <v>1</v>
      </c>
      <c r="F58" s="218"/>
      <c r="G58" s="368"/>
      <c r="H58" s="335">
        <f t="shared" si="2"/>
        <v>0</v>
      </c>
      <c r="I58" s="336">
        <f t="shared" si="3"/>
        <v>0</v>
      </c>
    </row>
    <row r="59" spans="1:14" x14ac:dyDescent="0.2">
      <c r="A59" s="332"/>
      <c r="B59" s="333" t="s">
        <v>75</v>
      </c>
      <c r="C59" s="334" t="s">
        <v>299</v>
      </c>
      <c r="D59" s="160" t="s">
        <v>365</v>
      </c>
      <c r="E59" s="224">
        <v>1</v>
      </c>
      <c r="F59" s="218"/>
      <c r="G59" s="368"/>
      <c r="H59" s="335">
        <f t="shared" si="2"/>
        <v>0</v>
      </c>
      <c r="I59" s="336">
        <f t="shared" si="3"/>
        <v>0</v>
      </c>
    </row>
    <row r="60" spans="1:14" x14ac:dyDescent="0.2">
      <c r="A60" s="332"/>
      <c r="B60" s="333" t="s">
        <v>76</v>
      </c>
      <c r="C60" s="334" t="s">
        <v>300</v>
      </c>
      <c r="D60" s="160" t="s">
        <v>40</v>
      </c>
      <c r="E60" s="224">
        <v>1</v>
      </c>
      <c r="F60" s="218"/>
      <c r="G60" s="368"/>
      <c r="H60" s="335">
        <f t="shared" si="2"/>
        <v>0</v>
      </c>
      <c r="I60" s="336">
        <f t="shared" si="3"/>
        <v>0</v>
      </c>
    </row>
    <row r="61" spans="1:14" ht="4.5" customHeight="1" x14ac:dyDescent="0.2">
      <c r="A61" s="332"/>
      <c r="B61" s="333"/>
      <c r="C61" s="334"/>
      <c r="D61" s="160"/>
      <c r="E61" s="224"/>
      <c r="F61" s="218"/>
      <c r="G61" s="368"/>
      <c r="H61" s="341"/>
      <c r="I61" s="342"/>
      <c r="J61" s="337"/>
      <c r="K61" s="13"/>
      <c r="L61" s="338"/>
      <c r="M61" s="339"/>
      <c r="N61" s="340"/>
    </row>
    <row r="62" spans="1:14" x14ac:dyDescent="0.2">
      <c r="A62" s="343">
        <v>5</v>
      </c>
      <c r="B62" s="333"/>
      <c r="C62" s="347" t="s">
        <v>302</v>
      </c>
      <c r="D62" s="160"/>
      <c r="E62" s="224"/>
      <c r="F62" s="218"/>
      <c r="G62" s="368"/>
      <c r="H62" s="181">
        <f>SUM(H63:H69)</f>
        <v>0</v>
      </c>
      <c r="I62" s="182">
        <f>SUM(I63:I69)</f>
        <v>0</v>
      </c>
    </row>
    <row r="63" spans="1:14" x14ac:dyDescent="0.2">
      <c r="A63" s="332"/>
      <c r="B63" s="333" t="s">
        <v>86</v>
      </c>
      <c r="C63" s="334" t="s">
        <v>294</v>
      </c>
      <c r="D63" s="160" t="s">
        <v>40</v>
      </c>
      <c r="E63" s="224">
        <v>1</v>
      </c>
      <c r="F63" s="218"/>
      <c r="G63" s="368"/>
      <c r="H63" s="335">
        <f t="shared" si="2"/>
        <v>0</v>
      </c>
      <c r="I63" s="336">
        <f t="shared" si="3"/>
        <v>0</v>
      </c>
    </row>
    <row r="64" spans="1:14" x14ac:dyDescent="0.2">
      <c r="A64" s="332"/>
      <c r="B64" s="333" t="s">
        <v>88</v>
      </c>
      <c r="C64" s="334" t="s">
        <v>295</v>
      </c>
      <c r="D64" s="160" t="s">
        <v>365</v>
      </c>
      <c r="E64" s="224">
        <v>2</v>
      </c>
      <c r="F64" s="218"/>
      <c r="G64" s="368"/>
      <c r="H64" s="335">
        <f t="shared" si="2"/>
        <v>0</v>
      </c>
      <c r="I64" s="336">
        <f t="shared" si="3"/>
        <v>0</v>
      </c>
    </row>
    <row r="65" spans="1:14" x14ac:dyDescent="0.2">
      <c r="A65" s="332"/>
      <c r="B65" s="333" t="s">
        <v>90</v>
      </c>
      <c r="C65" s="334" t="s">
        <v>296</v>
      </c>
      <c r="D65" s="160" t="s">
        <v>40</v>
      </c>
      <c r="E65" s="224">
        <v>1</v>
      </c>
      <c r="F65" s="218"/>
      <c r="G65" s="368"/>
      <c r="H65" s="335">
        <f t="shared" si="2"/>
        <v>0</v>
      </c>
      <c r="I65" s="336">
        <f t="shared" si="3"/>
        <v>0</v>
      </c>
    </row>
    <row r="66" spans="1:14" x14ac:dyDescent="0.2">
      <c r="A66" s="332"/>
      <c r="B66" s="333" t="s">
        <v>92</v>
      </c>
      <c r="C66" s="334" t="s">
        <v>297</v>
      </c>
      <c r="D66" s="160" t="s">
        <v>40</v>
      </c>
      <c r="E66" s="224">
        <v>1</v>
      </c>
      <c r="F66" s="218"/>
      <c r="G66" s="368"/>
      <c r="H66" s="335">
        <f t="shared" si="2"/>
        <v>0</v>
      </c>
      <c r="I66" s="336">
        <f t="shared" si="3"/>
        <v>0</v>
      </c>
    </row>
    <row r="67" spans="1:14" x14ac:dyDescent="0.2">
      <c r="A67" s="332"/>
      <c r="B67" s="333" t="s">
        <v>94</v>
      </c>
      <c r="C67" s="334" t="s">
        <v>298</v>
      </c>
      <c r="D67" s="160" t="s">
        <v>365</v>
      </c>
      <c r="E67" s="224">
        <v>1</v>
      </c>
      <c r="F67" s="218"/>
      <c r="G67" s="368"/>
      <c r="H67" s="335">
        <f t="shared" si="2"/>
        <v>0</v>
      </c>
      <c r="I67" s="336">
        <f t="shared" si="3"/>
        <v>0</v>
      </c>
    </row>
    <row r="68" spans="1:14" x14ac:dyDescent="0.2">
      <c r="A68" s="332"/>
      <c r="B68" s="333" t="s">
        <v>96</v>
      </c>
      <c r="C68" s="334" t="s">
        <v>299</v>
      </c>
      <c r="D68" s="160" t="s">
        <v>365</v>
      </c>
      <c r="E68" s="224">
        <v>1</v>
      </c>
      <c r="F68" s="218"/>
      <c r="G68" s="368"/>
      <c r="H68" s="335">
        <f t="shared" si="2"/>
        <v>0</v>
      </c>
      <c r="I68" s="336">
        <f t="shared" si="3"/>
        <v>0</v>
      </c>
    </row>
    <row r="69" spans="1:14" x14ac:dyDescent="0.2">
      <c r="A69" s="332"/>
      <c r="B69" s="333" t="s">
        <v>98</v>
      </c>
      <c r="C69" s="334" t="s">
        <v>300</v>
      </c>
      <c r="D69" s="160" t="s">
        <v>40</v>
      </c>
      <c r="E69" s="224">
        <v>1</v>
      </c>
      <c r="F69" s="218"/>
      <c r="G69" s="368"/>
      <c r="H69" s="335">
        <f t="shared" si="2"/>
        <v>0</v>
      </c>
      <c r="I69" s="336">
        <f t="shared" si="3"/>
        <v>0</v>
      </c>
    </row>
    <row r="70" spans="1:14" ht="4.5" customHeight="1" x14ac:dyDescent="0.2">
      <c r="A70" s="332"/>
      <c r="B70" s="333"/>
      <c r="C70" s="334"/>
      <c r="D70" s="160"/>
      <c r="E70" s="224"/>
      <c r="F70" s="218"/>
      <c r="G70" s="368"/>
      <c r="H70" s="341"/>
      <c r="I70" s="342"/>
      <c r="J70" s="337"/>
      <c r="K70" s="13"/>
      <c r="L70" s="338"/>
      <c r="M70" s="339"/>
      <c r="N70" s="340"/>
    </row>
    <row r="71" spans="1:14" x14ac:dyDescent="0.2">
      <c r="A71" s="343">
        <v>6</v>
      </c>
      <c r="B71" s="344"/>
      <c r="C71" s="347" t="s">
        <v>304</v>
      </c>
      <c r="D71" s="163"/>
      <c r="E71" s="229"/>
      <c r="F71" s="218"/>
      <c r="G71" s="368"/>
      <c r="H71" s="181">
        <f>SUM(H72:H74)</f>
        <v>0</v>
      </c>
      <c r="I71" s="182">
        <f>SUM(I72:I74)</f>
        <v>0</v>
      </c>
    </row>
    <row r="72" spans="1:14" x14ac:dyDescent="0.2">
      <c r="A72" s="332"/>
      <c r="B72" s="333" t="s">
        <v>273</v>
      </c>
      <c r="C72" s="334" t="s">
        <v>305</v>
      </c>
      <c r="D72" s="160" t="s">
        <v>40</v>
      </c>
      <c r="E72" s="224">
        <v>1</v>
      </c>
      <c r="F72" s="218"/>
      <c r="G72" s="368"/>
      <c r="H72" s="335">
        <f t="shared" si="2"/>
        <v>0</v>
      </c>
      <c r="I72" s="336">
        <f t="shared" si="3"/>
        <v>0</v>
      </c>
    </row>
    <row r="73" spans="1:14" x14ac:dyDescent="0.2">
      <c r="A73" s="332"/>
      <c r="B73" s="333" t="s">
        <v>303</v>
      </c>
      <c r="C73" s="334" t="s">
        <v>306</v>
      </c>
      <c r="D73" s="160" t="s">
        <v>40</v>
      </c>
      <c r="E73" s="224">
        <v>1</v>
      </c>
      <c r="F73" s="218"/>
      <c r="G73" s="368"/>
      <c r="H73" s="335">
        <f t="shared" si="2"/>
        <v>0</v>
      </c>
      <c r="I73" s="336">
        <f t="shared" si="3"/>
        <v>0</v>
      </c>
    </row>
    <row r="74" spans="1:14" x14ac:dyDescent="0.2">
      <c r="A74" s="332"/>
      <c r="B74" s="333" t="s">
        <v>274</v>
      </c>
      <c r="C74" s="334" t="s">
        <v>307</v>
      </c>
      <c r="D74" s="160" t="s">
        <v>40</v>
      </c>
      <c r="E74" s="224">
        <v>1</v>
      </c>
      <c r="F74" s="218"/>
      <c r="G74" s="368"/>
      <c r="H74" s="335">
        <f t="shared" si="2"/>
        <v>0</v>
      </c>
      <c r="I74" s="336">
        <f t="shared" si="3"/>
        <v>0</v>
      </c>
    </row>
    <row r="75" spans="1:14" ht="4.5" customHeight="1" x14ac:dyDescent="0.2">
      <c r="A75" s="332"/>
      <c r="B75" s="333"/>
      <c r="C75" s="334"/>
      <c r="D75" s="160"/>
      <c r="E75" s="224"/>
      <c r="F75" s="218"/>
      <c r="G75" s="368"/>
      <c r="H75" s="341"/>
      <c r="I75" s="342"/>
      <c r="J75" s="337"/>
      <c r="K75" s="13"/>
      <c r="L75" s="338"/>
      <c r="M75" s="339"/>
      <c r="N75" s="340"/>
    </row>
    <row r="76" spans="1:14" x14ac:dyDescent="0.2">
      <c r="A76" s="343">
        <v>7</v>
      </c>
      <c r="B76" s="344"/>
      <c r="C76" s="347" t="s">
        <v>772</v>
      </c>
      <c r="D76" s="163"/>
      <c r="E76" s="229"/>
      <c r="F76" s="218"/>
      <c r="G76" s="368"/>
      <c r="H76" s="181">
        <f>SUM(H77:H84)</f>
        <v>0</v>
      </c>
      <c r="I76" s="182">
        <f>SUM(I77:I84)</f>
        <v>0</v>
      </c>
    </row>
    <row r="77" spans="1:14" x14ac:dyDescent="0.2">
      <c r="A77" s="332"/>
      <c r="B77" s="333" t="s">
        <v>106</v>
      </c>
      <c r="C77" s="334" t="s">
        <v>308</v>
      </c>
      <c r="D77" s="160" t="s">
        <v>40</v>
      </c>
      <c r="E77" s="224">
        <v>1</v>
      </c>
      <c r="F77" s="218"/>
      <c r="G77" s="368"/>
      <c r="H77" s="335">
        <f t="shared" ref="H77:H84" si="4">+E77*F77</f>
        <v>0</v>
      </c>
      <c r="I77" s="336">
        <f t="shared" ref="I77:I84" si="5">+E77*G77</f>
        <v>0</v>
      </c>
    </row>
    <row r="78" spans="1:14" x14ac:dyDescent="0.2">
      <c r="A78" s="332"/>
      <c r="B78" s="333" t="s">
        <v>107</v>
      </c>
      <c r="C78" s="334" t="s">
        <v>309</v>
      </c>
      <c r="D78" s="160" t="s">
        <v>365</v>
      </c>
      <c r="E78" s="224">
        <v>3</v>
      </c>
      <c r="F78" s="218"/>
      <c r="G78" s="368"/>
      <c r="H78" s="335">
        <f t="shared" si="4"/>
        <v>0</v>
      </c>
      <c r="I78" s="336">
        <f t="shared" si="5"/>
        <v>0</v>
      </c>
    </row>
    <row r="79" spans="1:14" x14ac:dyDescent="0.2">
      <c r="A79" s="332"/>
      <c r="B79" s="333" t="s">
        <v>108</v>
      </c>
      <c r="C79" s="334" t="s">
        <v>310</v>
      </c>
      <c r="D79" s="160" t="s">
        <v>40</v>
      </c>
      <c r="E79" s="224">
        <v>1</v>
      </c>
      <c r="F79" s="218"/>
      <c r="G79" s="368"/>
      <c r="H79" s="335">
        <f t="shared" si="4"/>
        <v>0</v>
      </c>
      <c r="I79" s="336">
        <f t="shared" si="5"/>
        <v>0</v>
      </c>
    </row>
    <row r="80" spans="1:14" x14ac:dyDescent="0.2">
      <c r="A80" s="332"/>
      <c r="B80" s="333" t="s">
        <v>109</v>
      </c>
      <c r="C80" s="334" t="s">
        <v>309</v>
      </c>
      <c r="D80" s="160" t="s">
        <v>365</v>
      </c>
      <c r="E80" s="224">
        <v>1</v>
      </c>
      <c r="F80" s="218"/>
      <c r="G80" s="368"/>
      <c r="H80" s="335">
        <f t="shared" si="4"/>
        <v>0</v>
      </c>
      <c r="I80" s="336">
        <f t="shared" si="5"/>
        <v>0</v>
      </c>
    </row>
    <row r="81" spans="1:14" x14ac:dyDescent="0.2">
      <c r="A81" s="332"/>
      <c r="B81" s="333" t="s">
        <v>110</v>
      </c>
      <c r="C81" s="334" t="s">
        <v>311</v>
      </c>
      <c r="D81" s="160" t="s">
        <v>40</v>
      </c>
      <c r="E81" s="224">
        <v>1</v>
      </c>
      <c r="F81" s="218"/>
      <c r="G81" s="368"/>
      <c r="H81" s="335">
        <f t="shared" si="4"/>
        <v>0</v>
      </c>
      <c r="I81" s="336">
        <f t="shared" si="5"/>
        <v>0</v>
      </c>
    </row>
    <row r="82" spans="1:14" x14ac:dyDescent="0.2">
      <c r="A82" s="332"/>
      <c r="B82" s="333" t="s">
        <v>111</v>
      </c>
      <c r="C82" s="334" t="s">
        <v>309</v>
      </c>
      <c r="D82" s="160" t="s">
        <v>365</v>
      </c>
      <c r="E82" s="224">
        <v>1</v>
      </c>
      <c r="F82" s="218"/>
      <c r="G82" s="368"/>
      <c r="H82" s="335">
        <f t="shared" si="4"/>
        <v>0</v>
      </c>
      <c r="I82" s="336">
        <f t="shared" si="5"/>
        <v>0</v>
      </c>
    </row>
    <row r="83" spans="1:14" x14ac:dyDescent="0.2">
      <c r="A83" s="332"/>
      <c r="B83" s="333" t="s">
        <v>112</v>
      </c>
      <c r="C83" s="334" t="s">
        <v>312</v>
      </c>
      <c r="D83" s="160" t="s">
        <v>40</v>
      </c>
      <c r="E83" s="224">
        <v>1</v>
      </c>
      <c r="F83" s="218"/>
      <c r="G83" s="368"/>
      <c r="H83" s="335">
        <f t="shared" si="4"/>
        <v>0</v>
      </c>
      <c r="I83" s="336">
        <f t="shared" si="5"/>
        <v>0</v>
      </c>
    </row>
    <row r="84" spans="1:14" x14ac:dyDescent="0.2">
      <c r="A84" s="332"/>
      <c r="B84" s="333" t="s">
        <v>113</v>
      </c>
      <c r="C84" s="334" t="s">
        <v>309</v>
      </c>
      <c r="D84" s="160" t="s">
        <v>365</v>
      </c>
      <c r="E84" s="224">
        <v>1</v>
      </c>
      <c r="F84" s="218"/>
      <c r="G84" s="368"/>
      <c r="H84" s="335">
        <f t="shared" si="4"/>
        <v>0</v>
      </c>
      <c r="I84" s="336">
        <f t="shared" si="5"/>
        <v>0</v>
      </c>
    </row>
    <row r="85" spans="1:14" ht="4.5" customHeight="1" x14ac:dyDescent="0.2">
      <c r="A85" s="332"/>
      <c r="B85" s="333"/>
      <c r="C85" s="334"/>
      <c r="D85" s="160"/>
      <c r="E85" s="224"/>
      <c r="F85" s="218"/>
      <c r="G85" s="368"/>
      <c r="H85" s="341"/>
      <c r="I85" s="342"/>
      <c r="J85" s="337"/>
      <c r="K85" s="13"/>
      <c r="L85" s="338"/>
      <c r="M85" s="339"/>
      <c r="N85" s="340"/>
    </row>
    <row r="86" spans="1:14" x14ac:dyDescent="0.2">
      <c r="A86" s="343">
        <v>8</v>
      </c>
      <c r="B86" s="344"/>
      <c r="C86" s="348" t="s">
        <v>313</v>
      </c>
      <c r="D86" s="163"/>
      <c r="E86" s="229"/>
      <c r="F86" s="218"/>
      <c r="G86" s="368"/>
      <c r="H86" s="181">
        <f>SUM(H87:H88)</f>
        <v>0</v>
      </c>
      <c r="I86" s="182">
        <f>SUM(I87:I88)</f>
        <v>0</v>
      </c>
    </row>
    <row r="87" spans="1:14" x14ac:dyDescent="0.2">
      <c r="A87" s="332"/>
      <c r="B87" s="333" t="s">
        <v>114</v>
      </c>
      <c r="C87" s="334" t="s">
        <v>314</v>
      </c>
      <c r="D87" s="160" t="s">
        <v>40</v>
      </c>
      <c r="E87" s="224">
        <v>2</v>
      </c>
      <c r="F87" s="218"/>
      <c r="G87" s="368"/>
      <c r="H87" s="335">
        <f>+E87*F87</f>
        <v>0</v>
      </c>
      <c r="I87" s="336">
        <f>+E87*G87</f>
        <v>0</v>
      </c>
    </row>
    <row r="88" spans="1:14" x14ac:dyDescent="0.2">
      <c r="A88" s="332"/>
      <c r="B88" s="333" t="s">
        <v>115</v>
      </c>
      <c r="C88" s="334" t="s">
        <v>315</v>
      </c>
      <c r="D88" s="160" t="s">
        <v>40</v>
      </c>
      <c r="E88" s="224">
        <v>2</v>
      </c>
      <c r="F88" s="218"/>
      <c r="G88" s="368"/>
      <c r="H88" s="335">
        <f>+E88*F88</f>
        <v>0</v>
      </c>
      <c r="I88" s="336">
        <f>+E88*G88</f>
        <v>0</v>
      </c>
    </row>
    <row r="89" spans="1:14" ht="4.5" customHeight="1" x14ac:dyDescent="0.2">
      <c r="A89" s="332"/>
      <c r="B89" s="333"/>
      <c r="C89" s="334"/>
      <c r="D89" s="160"/>
      <c r="E89" s="224"/>
      <c r="F89" s="218"/>
      <c r="G89" s="368"/>
      <c r="H89" s="341"/>
      <c r="I89" s="342"/>
      <c r="J89" s="337"/>
      <c r="K89" s="13"/>
      <c r="L89" s="338"/>
      <c r="M89" s="339"/>
      <c r="N89" s="340"/>
    </row>
    <row r="90" spans="1:14" x14ac:dyDescent="0.2">
      <c r="A90" s="343">
        <v>9</v>
      </c>
      <c r="B90" s="349"/>
      <c r="C90" s="348" t="s">
        <v>316</v>
      </c>
      <c r="D90" s="349"/>
      <c r="E90" s="369"/>
      <c r="F90" s="218"/>
      <c r="G90" s="368"/>
      <c r="H90" s="181">
        <f>SUM(H91:H92)</f>
        <v>0</v>
      </c>
      <c r="I90" s="182">
        <f>SUM(I91:I92)</f>
        <v>0</v>
      </c>
    </row>
    <row r="91" spans="1:14" x14ac:dyDescent="0.2">
      <c r="A91" s="332"/>
      <c r="B91" s="333" t="s">
        <v>172</v>
      </c>
      <c r="C91" s="334" t="s">
        <v>318</v>
      </c>
      <c r="D91" s="160" t="s">
        <v>40</v>
      </c>
      <c r="E91" s="224">
        <v>1</v>
      </c>
      <c r="F91" s="218"/>
      <c r="G91" s="368"/>
      <c r="H91" s="335">
        <f>+E91*F91</f>
        <v>0</v>
      </c>
      <c r="I91" s="336">
        <f>+E91*G91</f>
        <v>0</v>
      </c>
    </row>
    <row r="92" spans="1:14" x14ac:dyDescent="0.2">
      <c r="A92" s="332"/>
      <c r="B92" s="333" t="s">
        <v>174</v>
      </c>
      <c r="C92" s="334" t="s">
        <v>315</v>
      </c>
      <c r="D92" s="160" t="s">
        <v>40</v>
      </c>
      <c r="E92" s="224">
        <v>1</v>
      </c>
      <c r="F92" s="218"/>
      <c r="G92" s="368"/>
      <c r="H92" s="335">
        <f>+E92*F92</f>
        <v>0</v>
      </c>
      <c r="I92" s="336">
        <f>+E92*G92</f>
        <v>0</v>
      </c>
    </row>
    <row r="93" spans="1:14" ht="4.5" customHeight="1" x14ac:dyDescent="0.2">
      <c r="A93" s="332"/>
      <c r="B93" s="333"/>
      <c r="C93" s="334"/>
      <c r="D93" s="160"/>
      <c r="E93" s="224"/>
      <c r="F93" s="218"/>
      <c r="G93" s="368"/>
      <c r="H93" s="341"/>
      <c r="I93" s="342"/>
      <c r="J93" s="337"/>
      <c r="K93" s="13"/>
      <c r="L93" s="338"/>
      <c r="M93" s="339"/>
      <c r="N93" s="340"/>
    </row>
    <row r="94" spans="1:14" x14ac:dyDescent="0.2">
      <c r="A94" s="343">
        <v>10</v>
      </c>
      <c r="B94" s="349"/>
      <c r="C94" s="348" t="s">
        <v>320</v>
      </c>
      <c r="D94" s="349"/>
      <c r="E94" s="369"/>
      <c r="F94" s="218"/>
      <c r="G94" s="368"/>
      <c r="H94" s="181">
        <f>SUM(H95:H101)</f>
        <v>0</v>
      </c>
      <c r="I94" s="182">
        <f>SUM(I95:I101)</f>
        <v>0</v>
      </c>
    </row>
    <row r="95" spans="1:14" x14ac:dyDescent="0.2">
      <c r="A95" s="332"/>
      <c r="B95" s="333" t="s">
        <v>317</v>
      </c>
      <c r="C95" s="334" t="s">
        <v>322</v>
      </c>
      <c r="D95" s="160" t="s">
        <v>40</v>
      </c>
      <c r="E95" s="224">
        <v>4</v>
      </c>
      <c r="F95" s="218"/>
      <c r="G95" s="368"/>
      <c r="H95" s="335">
        <f t="shared" ref="H95:H101" si="6">+E95*F95</f>
        <v>0</v>
      </c>
      <c r="I95" s="336">
        <f t="shared" ref="I95:I101" si="7">+E95*G95</f>
        <v>0</v>
      </c>
    </row>
    <row r="96" spans="1:14" x14ac:dyDescent="0.2">
      <c r="A96" s="332"/>
      <c r="B96" s="333" t="s">
        <v>319</v>
      </c>
      <c r="C96" s="334" t="s">
        <v>324</v>
      </c>
      <c r="D96" s="160" t="s">
        <v>325</v>
      </c>
      <c r="E96" s="224">
        <v>6</v>
      </c>
      <c r="F96" s="218"/>
      <c r="G96" s="368"/>
      <c r="H96" s="335">
        <f t="shared" si="6"/>
        <v>0</v>
      </c>
      <c r="I96" s="336">
        <f t="shared" si="7"/>
        <v>0</v>
      </c>
    </row>
    <row r="97" spans="1:14" x14ac:dyDescent="0.2">
      <c r="A97" s="332"/>
      <c r="B97" s="333" t="s">
        <v>516</v>
      </c>
      <c r="C97" s="334" t="s">
        <v>327</v>
      </c>
      <c r="D97" s="160" t="s">
        <v>40</v>
      </c>
      <c r="E97" s="224">
        <v>4</v>
      </c>
      <c r="F97" s="218"/>
      <c r="G97" s="368"/>
      <c r="H97" s="335">
        <f t="shared" si="6"/>
        <v>0</v>
      </c>
      <c r="I97" s="336">
        <f t="shared" si="7"/>
        <v>0</v>
      </c>
    </row>
    <row r="98" spans="1:14" x14ac:dyDescent="0.2">
      <c r="A98" s="332"/>
      <c r="B98" s="333" t="s">
        <v>517</v>
      </c>
      <c r="C98" s="334" t="s">
        <v>329</v>
      </c>
      <c r="D98" s="160" t="s">
        <v>325</v>
      </c>
      <c r="E98" s="224">
        <v>6</v>
      </c>
      <c r="F98" s="218"/>
      <c r="G98" s="368"/>
      <c r="H98" s="335">
        <f t="shared" si="6"/>
        <v>0</v>
      </c>
      <c r="I98" s="336">
        <f t="shared" si="7"/>
        <v>0</v>
      </c>
    </row>
    <row r="99" spans="1:14" x14ac:dyDescent="0.2">
      <c r="A99" s="332"/>
      <c r="B99" s="333" t="s">
        <v>518</v>
      </c>
      <c r="C99" s="334" t="s">
        <v>330</v>
      </c>
      <c r="D99" s="160" t="s">
        <v>40</v>
      </c>
      <c r="E99" s="224">
        <v>1</v>
      </c>
      <c r="F99" s="218"/>
      <c r="G99" s="368"/>
      <c r="H99" s="335">
        <f t="shared" si="6"/>
        <v>0</v>
      </c>
      <c r="I99" s="336">
        <f t="shared" si="7"/>
        <v>0</v>
      </c>
    </row>
    <row r="100" spans="1:14" x14ac:dyDescent="0.2">
      <c r="A100" s="332"/>
      <c r="B100" s="333" t="s">
        <v>519</v>
      </c>
      <c r="C100" s="334" t="s">
        <v>331</v>
      </c>
      <c r="D100" s="160" t="s">
        <v>40</v>
      </c>
      <c r="E100" s="224">
        <v>4</v>
      </c>
      <c r="F100" s="218"/>
      <c r="G100" s="368"/>
      <c r="H100" s="335">
        <f t="shared" si="6"/>
        <v>0</v>
      </c>
      <c r="I100" s="336">
        <f t="shared" si="7"/>
        <v>0</v>
      </c>
    </row>
    <row r="101" spans="1:14" x14ac:dyDescent="0.2">
      <c r="A101" s="332"/>
      <c r="B101" s="333" t="s">
        <v>520</v>
      </c>
      <c r="C101" s="334" t="s">
        <v>332</v>
      </c>
      <c r="D101" s="160" t="s">
        <v>325</v>
      </c>
      <c r="E101" s="224">
        <v>6</v>
      </c>
      <c r="F101" s="218"/>
      <c r="G101" s="368"/>
      <c r="H101" s="335">
        <f t="shared" si="6"/>
        <v>0</v>
      </c>
      <c r="I101" s="336">
        <f t="shared" si="7"/>
        <v>0</v>
      </c>
    </row>
    <row r="102" spans="1:14" ht="4.5" customHeight="1" x14ac:dyDescent="0.2">
      <c r="A102" s="332"/>
      <c r="B102" s="333"/>
      <c r="C102" s="334"/>
      <c r="D102" s="160"/>
      <c r="E102" s="224"/>
      <c r="F102" s="218"/>
      <c r="G102" s="368"/>
      <c r="H102" s="341"/>
      <c r="I102" s="342"/>
      <c r="J102" s="337"/>
      <c r="K102" s="13"/>
      <c r="L102" s="338"/>
      <c r="M102" s="339"/>
      <c r="N102" s="340"/>
    </row>
    <row r="103" spans="1:14" x14ac:dyDescent="0.2">
      <c r="A103" s="343">
        <v>11</v>
      </c>
      <c r="B103" s="349"/>
      <c r="C103" s="348" t="s">
        <v>333</v>
      </c>
      <c r="D103" s="349"/>
      <c r="E103" s="369"/>
      <c r="F103" s="218"/>
      <c r="G103" s="368"/>
      <c r="H103" s="181">
        <f>SUM(H104:H107)</f>
        <v>0</v>
      </c>
      <c r="I103" s="182">
        <f>SUM(I104:I107)</f>
        <v>0</v>
      </c>
    </row>
    <row r="104" spans="1:14" x14ac:dyDescent="0.2">
      <c r="A104" s="332"/>
      <c r="B104" s="333" t="s">
        <v>200</v>
      </c>
      <c r="C104" s="334" t="s">
        <v>335</v>
      </c>
      <c r="D104" s="160" t="s">
        <v>40</v>
      </c>
      <c r="E104" s="224">
        <v>4</v>
      </c>
      <c r="F104" s="218"/>
      <c r="G104" s="368"/>
      <c r="H104" s="335">
        <f>+E104*F104</f>
        <v>0</v>
      </c>
      <c r="I104" s="336">
        <f>+E104*G104</f>
        <v>0</v>
      </c>
    </row>
    <row r="105" spans="1:14" x14ac:dyDescent="0.2">
      <c r="A105" s="332"/>
      <c r="B105" s="333" t="s">
        <v>202</v>
      </c>
      <c r="C105" s="334" t="s">
        <v>337</v>
      </c>
      <c r="D105" s="160" t="s">
        <v>325</v>
      </c>
      <c r="E105" s="224">
        <v>2</v>
      </c>
      <c r="F105" s="218"/>
      <c r="G105" s="368"/>
      <c r="H105" s="335">
        <f>+E105*F105</f>
        <v>0</v>
      </c>
      <c r="I105" s="336">
        <f>+E105*G105</f>
        <v>0</v>
      </c>
    </row>
    <row r="106" spans="1:14" x14ac:dyDescent="0.2">
      <c r="A106" s="332"/>
      <c r="B106" s="333" t="s">
        <v>204</v>
      </c>
      <c r="C106" s="334" t="s">
        <v>339</v>
      </c>
      <c r="D106" s="160" t="s">
        <v>40</v>
      </c>
      <c r="E106" s="224">
        <v>2</v>
      </c>
      <c r="F106" s="218"/>
      <c r="G106" s="368"/>
      <c r="H106" s="335">
        <f>+E106*F106</f>
        <v>0</v>
      </c>
      <c r="I106" s="336">
        <f>+E106*G106</f>
        <v>0</v>
      </c>
    </row>
    <row r="107" spans="1:14" x14ac:dyDescent="0.2">
      <c r="A107" s="332"/>
      <c r="B107" s="333" t="s">
        <v>521</v>
      </c>
      <c r="C107" s="334" t="s">
        <v>341</v>
      </c>
      <c r="D107" s="160" t="s">
        <v>40</v>
      </c>
      <c r="E107" s="224">
        <v>2</v>
      </c>
      <c r="F107" s="218"/>
      <c r="G107" s="368"/>
      <c r="H107" s="335">
        <f>+E107*F107</f>
        <v>0</v>
      </c>
      <c r="I107" s="336">
        <f>+E107*G107</f>
        <v>0</v>
      </c>
    </row>
    <row r="108" spans="1:14" ht="4.5" customHeight="1" x14ac:dyDescent="0.2">
      <c r="A108" s="332"/>
      <c r="B108" s="333"/>
      <c r="C108" s="334"/>
      <c r="D108" s="160"/>
      <c r="E108" s="224"/>
      <c r="F108" s="218"/>
      <c r="G108" s="368"/>
      <c r="H108" s="341"/>
      <c r="I108" s="342"/>
      <c r="J108" s="337"/>
      <c r="K108" s="13"/>
      <c r="L108" s="338"/>
      <c r="M108" s="339"/>
      <c r="N108" s="340"/>
    </row>
    <row r="109" spans="1:14" x14ac:dyDescent="0.2">
      <c r="A109" s="343">
        <v>12</v>
      </c>
      <c r="B109" s="333"/>
      <c r="C109" s="348" t="s">
        <v>342</v>
      </c>
      <c r="D109" s="349"/>
      <c r="E109" s="369"/>
      <c r="F109" s="218"/>
      <c r="G109" s="368"/>
      <c r="H109" s="181">
        <f>SUM(H110:H113)</f>
        <v>0</v>
      </c>
      <c r="I109" s="182">
        <f>SUM(I110:I113)</f>
        <v>0</v>
      </c>
    </row>
    <row r="110" spans="1:14" x14ac:dyDescent="0.2">
      <c r="A110" s="332"/>
      <c r="B110" s="333" t="s">
        <v>522</v>
      </c>
      <c r="C110" s="334" t="s">
        <v>335</v>
      </c>
      <c r="D110" s="160" t="s">
        <v>40</v>
      </c>
      <c r="E110" s="224">
        <v>4</v>
      </c>
      <c r="F110" s="218"/>
      <c r="G110" s="368"/>
      <c r="H110" s="335">
        <f>+E110*F110</f>
        <v>0</v>
      </c>
      <c r="I110" s="336">
        <f>+E110*G110</f>
        <v>0</v>
      </c>
    </row>
    <row r="111" spans="1:14" x14ac:dyDescent="0.2">
      <c r="A111" s="332"/>
      <c r="B111" s="333" t="s">
        <v>523</v>
      </c>
      <c r="C111" s="334" t="s">
        <v>337</v>
      </c>
      <c r="D111" s="160" t="s">
        <v>365</v>
      </c>
      <c r="E111" s="224">
        <v>2</v>
      </c>
      <c r="F111" s="218"/>
      <c r="G111" s="368"/>
      <c r="H111" s="335">
        <f>+E111*F111</f>
        <v>0</v>
      </c>
      <c r="I111" s="336">
        <f>+E111*G111</f>
        <v>0</v>
      </c>
    </row>
    <row r="112" spans="1:14" x14ac:dyDescent="0.2">
      <c r="A112" s="332"/>
      <c r="B112" s="333" t="s">
        <v>524</v>
      </c>
      <c r="C112" s="334" t="s">
        <v>339</v>
      </c>
      <c r="D112" s="160" t="s">
        <v>40</v>
      </c>
      <c r="E112" s="224">
        <v>2</v>
      </c>
      <c r="F112" s="218"/>
      <c r="G112" s="368"/>
      <c r="H112" s="335">
        <f>+E112*F112</f>
        <v>0</v>
      </c>
      <c r="I112" s="336">
        <f>+E112*G112</f>
        <v>0</v>
      </c>
    </row>
    <row r="113" spans="1:14" x14ac:dyDescent="0.2">
      <c r="A113" s="332"/>
      <c r="B113" s="333" t="s">
        <v>525</v>
      </c>
      <c r="C113" s="334" t="s">
        <v>341</v>
      </c>
      <c r="D113" s="160" t="s">
        <v>40</v>
      </c>
      <c r="E113" s="224">
        <v>2</v>
      </c>
      <c r="F113" s="218"/>
      <c r="G113" s="368"/>
      <c r="H113" s="335">
        <f>+E113*F113</f>
        <v>0</v>
      </c>
      <c r="I113" s="336">
        <f>+E113*G113</f>
        <v>0</v>
      </c>
    </row>
    <row r="114" spans="1:14" ht="4.5" customHeight="1" x14ac:dyDescent="0.2">
      <c r="A114" s="332"/>
      <c r="B114" s="333"/>
      <c r="C114" s="334"/>
      <c r="D114" s="160"/>
      <c r="E114" s="224"/>
      <c r="F114" s="218"/>
      <c r="G114" s="368"/>
      <c r="H114" s="341"/>
      <c r="I114" s="342"/>
      <c r="J114" s="337"/>
      <c r="K114" s="13"/>
      <c r="L114" s="338"/>
      <c r="M114" s="339"/>
      <c r="N114" s="340"/>
    </row>
    <row r="115" spans="1:14" x14ac:dyDescent="0.2">
      <c r="A115" s="343">
        <v>13</v>
      </c>
      <c r="B115" s="349"/>
      <c r="C115" s="348" t="s">
        <v>344</v>
      </c>
      <c r="D115" s="349"/>
      <c r="E115" s="369"/>
      <c r="F115" s="218"/>
      <c r="G115" s="368"/>
      <c r="H115" s="181">
        <f>SUM(H116:H119)</f>
        <v>0</v>
      </c>
      <c r="I115" s="182">
        <f>SUM(I116:I119)</f>
        <v>0</v>
      </c>
    </row>
    <row r="116" spans="1:14" x14ac:dyDescent="0.2">
      <c r="A116" s="332"/>
      <c r="B116" s="333" t="s">
        <v>321</v>
      </c>
      <c r="C116" s="334" t="s">
        <v>345</v>
      </c>
      <c r="D116" s="160" t="s">
        <v>40</v>
      </c>
      <c r="E116" s="224">
        <v>4</v>
      </c>
      <c r="F116" s="218"/>
      <c r="G116" s="368"/>
      <c r="H116" s="335">
        <f>+E116*F116</f>
        <v>0</v>
      </c>
      <c r="I116" s="336">
        <f>+E116*G116</f>
        <v>0</v>
      </c>
    </row>
    <row r="117" spans="1:14" x14ac:dyDescent="0.2">
      <c r="A117" s="332"/>
      <c r="B117" s="333" t="s">
        <v>323</v>
      </c>
      <c r="C117" s="334" t="s">
        <v>337</v>
      </c>
      <c r="D117" s="160" t="s">
        <v>325</v>
      </c>
      <c r="E117" s="224">
        <v>2</v>
      </c>
      <c r="F117" s="218"/>
      <c r="G117" s="368"/>
      <c r="H117" s="335">
        <f>+E117*F117</f>
        <v>0</v>
      </c>
      <c r="I117" s="336">
        <f>+E117*G117</f>
        <v>0</v>
      </c>
    </row>
    <row r="118" spans="1:14" x14ac:dyDescent="0.2">
      <c r="A118" s="332"/>
      <c r="B118" s="333" t="s">
        <v>326</v>
      </c>
      <c r="C118" s="334" t="s">
        <v>339</v>
      </c>
      <c r="D118" s="160" t="s">
        <v>40</v>
      </c>
      <c r="E118" s="224">
        <v>2</v>
      </c>
      <c r="F118" s="218"/>
      <c r="G118" s="368"/>
      <c r="H118" s="335">
        <f>+E118*F118</f>
        <v>0</v>
      </c>
      <c r="I118" s="336">
        <f>+E118*G118</f>
        <v>0</v>
      </c>
    </row>
    <row r="119" spans="1:14" x14ac:dyDescent="0.2">
      <c r="A119" s="332"/>
      <c r="B119" s="333" t="s">
        <v>328</v>
      </c>
      <c r="C119" s="334" t="s">
        <v>341</v>
      </c>
      <c r="D119" s="160" t="s">
        <v>40</v>
      </c>
      <c r="E119" s="224">
        <v>2</v>
      </c>
      <c r="F119" s="218"/>
      <c r="G119" s="368"/>
      <c r="H119" s="335">
        <f>+E119*F119</f>
        <v>0</v>
      </c>
      <c r="I119" s="336">
        <f>+E119*G119</f>
        <v>0</v>
      </c>
    </row>
    <row r="120" spans="1:14" ht="4.5" customHeight="1" x14ac:dyDescent="0.2">
      <c r="A120" s="332"/>
      <c r="B120" s="333"/>
      <c r="C120" s="334"/>
      <c r="D120" s="160"/>
      <c r="E120" s="224"/>
      <c r="F120" s="218"/>
      <c r="G120" s="368"/>
      <c r="H120" s="341"/>
      <c r="I120" s="342"/>
      <c r="J120" s="337"/>
      <c r="K120" s="13"/>
      <c r="L120" s="338"/>
      <c r="M120" s="339"/>
      <c r="N120" s="340"/>
    </row>
    <row r="121" spans="1:14" x14ac:dyDescent="0.2">
      <c r="A121" s="343">
        <v>14</v>
      </c>
      <c r="B121" s="333"/>
      <c r="C121" s="350" t="s">
        <v>467</v>
      </c>
      <c r="D121" s="349"/>
      <c r="E121" s="369"/>
      <c r="F121" s="218"/>
      <c r="G121" s="368"/>
      <c r="H121" s="181">
        <f>SUM(H122:H134)</f>
        <v>0</v>
      </c>
      <c r="I121" s="182">
        <f>SUM(I122:I134)</f>
        <v>0</v>
      </c>
    </row>
    <row r="122" spans="1:14" x14ac:dyDescent="0.2">
      <c r="A122" s="332"/>
      <c r="B122" s="333" t="s">
        <v>334</v>
      </c>
      <c r="C122" s="334" t="s">
        <v>773</v>
      </c>
      <c r="D122" s="160" t="s">
        <v>40</v>
      </c>
      <c r="E122" s="224">
        <v>1</v>
      </c>
      <c r="F122" s="218"/>
      <c r="G122" s="368"/>
      <c r="H122" s="335">
        <f t="shared" ref="H122:H133" si="8">+E122*F122</f>
        <v>0</v>
      </c>
      <c r="I122" s="336">
        <f t="shared" ref="I122:I133" si="9">+E122*G122</f>
        <v>0</v>
      </c>
    </row>
    <row r="123" spans="1:14" x14ac:dyDescent="0.2">
      <c r="A123" s="332"/>
      <c r="B123" s="333" t="s">
        <v>336</v>
      </c>
      <c r="C123" s="334" t="s">
        <v>346</v>
      </c>
      <c r="D123" s="160" t="s">
        <v>325</v>
      </c>
      <c r="E123" s="224">
        <v>1</v>
      </c>
      <c r="F123" s="218"/>
      <c r="G123" s="368"/>
      <c r="H123" s="335">
        <f t="shared" si="8"/>
        <v>0</v>
      </c>
      <c r="I123" s="336">
        <f t="shared" si="9"/>
        <v>0</v>
      </c>
    </row>
    <row r="124" spans="1:14" x14ac:dyDescent="0.2">
      <c r="A124" s="332"/>
      <c r="B124" s="333" t="s">
        <v>338</v>
      </c>
      <c r="C124" s="334" t="s">
        <v>347</v>
      </c>
      <c r="D124" s="160" t="s">
        <v>325</v>
      </c>
      <c r="E124" s="224">
        <v>2</v>
      </c>
      <c r="F124" s="218"/>
      <c r="G124" s="368"/>
      <c r="H124" s="335">
        <f t="shared" si="8"/>
        <v>0</v>
      </c>
      <c r="I124" s="336">
        <f t="shared" si="9"/>
        <v>0</v>
      </c>
    </row>
    <row r="125" spans="1:14" x14ac:dyDescent="0.2">
      <c r="A125" s="332"/>
      <c r="B125" s="333" t="s">
        <v>340</v>
      </c>
      <c r="C125" s="334" t="s">
        <v>348</v>
      </c>
      <c r="D125" s="160" t="s">
        <v>40</v>
      </c>
      <c r="E125" s="224">
        <v>2</v>
      </c>
      <c r="F125" s="218"/>
      <c r="G125" s="368"/>
      <c r="H125" s="335">
        <f t="shared" si="8"/>
        <v>0</v>
      </c>
      <c r="I125" s="336">
        <f t="shared" si="9"/>
        <v>0</v>
      </c>
    </row>
    <row r="126" spans="1:14" x14ac:dyDescent="0.2">
      <c r="A126" s="332"/>
      <c r="B126" s="333" t="s">
        <v>505</v>
      </c>
      <c r="C126" s="334" t="s">
        <v>349</v>
      </c>
      <c r="D126" s="160" t="s">
        <v>40</v>
      </c>
      <c r="E126" s="224">
        <v>2</v>
      </c>
      <c r="F126" s="218"/>
      <c r="G126" s="368"/>
      <c r="H126" s="335">
        <f t="shared" si="8"/>
        <v>0</v>
      </c>
      <c r="I126" s="336">
        <f t="shared" si="9"/>
        <v>0</v>
      </c>
    </row>
    <row r="127" spans="1:14" x14ac:dyDescent="0.2">
      <c r="A127" s="332"/>
      <c r="B127" s="333" t="s">
        <v>506</v>
      </c>
      <c r="C127" s="334" t="s">
        <v>350</v>
      </c>
      <c r="D127" s="160" t="s">
        <v>40</v>
      </c>
      <c r="E127" s="224">
        <v>2</v>
      </c>
      <c r="F127" s="218"/>
      <c r="G127" s="368"/>
      <c r="H127" s="335">
        <f t="shared" si="8"/>
        <v>0</v>
      </c>
      <c r="I127" s="336">
        <f t="shared" si="9"/>
        <v>0</v>
      </c>
    </row>
    <row r="128" spans="1:14" x14ac:dyDescent="0.2">
      <c r="A128" s="332"/>
      <c r="B128" s="333" t="s">
        <v>526</v>
      </c>
      <c r="C128" s="334" t="s">
        <v>351</v>
      </c>
      <c r="D128" s="160" t="s">
        <v>40</v>
      </c>
      <c r="E128" s="224">
        <v>1</v>
      </c>
      <c r="F128" s="218"/>
      <c r="G128" s="368"/>
      <c r="H128" s="335">
        <f t="shared" si="8"/>
        <v>0</v>
      </c>
      <c r="I128" s="336">
        <f t="shared" si="9"/>
        <v>0</v>
      </c>
    </row>
    <row r="129" spans="1:14" x14ac:dyDescent="0.2">
      <c r="A129" s="332"/>
      <c r="B129" s="333" t="s">
        <v>527</v>
      </c>
      <c r="C129" s="334" t="s">
        <v>352</v>
      </c>
      <c r="D129" s="160" t="s">
        <v>40</v>
      </c>
      <c r="E129" s="224">
        <v>2</v>
      </c>
      <c r="F129" s="218"/>
      <c r="G129" s="368"/>
      <c r="H129" s="335">
        <f t="shared" si="8"/>
        <v>0</v>
      </c>
      <c r="I129" s="336">
        <f t="shared" si="9"/>
        <v>0</v>
      </c>
    </row>
    <row r="130" spans="1:14" x14ac:dyDescent="0.2">
      <c r="A130" s="332"/>
      <c r="B130" s="333" t="s">
        <v>528</v>
      </c>
      <c r="C130" s="334" t="s">
        <v>353</v>
      </c>
      <c r="D130" s="160" t="s">
        <v>40</v>
      </c>
      <c r="E130" s="224">
        <v>1</v>
      </c>
      <c r="F130" s="218"/>
      <c r="G130" s="368"/>
      <c r="H130" s="335">
        <f t="shared" si="8"/>
        <v>0</v>
      </c>
      <c r="I130" s="336">
        <f t="shared" si="9"/>
        <v>0</v>
      </c>
    </row>
    <row r="131" spans="1:14" x14ac:dyDescent="0.2">
      <c r="A131" s="332"/>
      <c r="B131" s="333" t="s">
        <v>529</v>
      </c>
      <c r="C131" s="334" t="s">
        <v>354</v>
      </c>
      <c r="D131" s="160" t="s">
        <v>40</v>
      </c>
      <c r="E131" s="224">
        <v>1</v>
      </c>
      <c r="F131" s="218"/>
      <c r="G131" s="368"/>
      <c r="H131" s="335">
        <f t="shared" si="8"/>
        <v>0</v>
      </c>
      <c r="I131" s="336">
        <f t="shared" si="9"/>
        <v>0</v>
      </c>
    </row>
    <row r="132" spans="1:14" x14ac:dyDescent="0.2">
      <c r="A132" s="332"/>
      <c r="B132" s="333" t="s">
        <v>530</v>
      </c>
      <c r="C132" s="334" t="s">
        <v>355</v>
      </c>
      <c r="D132" s="160" t="s">
        <v>40</v>
      </c>
      <c r="E132" s="224">
        <v>1</v>
      </c>
      <c r="F132" s="218"/>
      <c r="G132" s="368"/>
      <c r="H132" s="335">
        <f t="shared" si="8"/>
        <v>0</v>
      </c>
      <c r="I132" s="336">
        <f t="shared" si="9"/>
        <v>0</v>
      </c>
    </row>
    <row r="133" spans="1:14" x14ac:dyDescent="0.2">
      <c r="A133" s="332"/>
      <c r="B133" s="333" t="s">
        <v>531</v>
      </c>
      <c r="C133" s="334" t="s">
        <v>356</v>
      </c>
      <c r="D133" s="160" t="s">
        <v>40</v>
      </c>
      <c r="E133" s="224">
        <v>1</v>
      </c>
      <c r="F133" s="218"/>
      <c r="G133" s="368"/>
      <c r="H133" s="335">
        <f t="shared" si="8"/>
        <v>0</v>
      </c>
      <c r="I133" s="336">
        <f t="shared" si="9"/>
        <v>0</v>
      </c>
    </row>
    <row r="134" spans="1:14" ht="4.5" customHeight="1" x14ac:dyDescent="0.2">
      <c r="A134" s="332"/>
      <c r="B134" s="333"/>
      <c r="C134" s="334"/>
      <c r="D134" s="160"/>
      <c r="E134" s="224"/>
      <c r="F134" s="218"/>
      <c r="G134" s="368"/>
      <c r="H134" s="341"/>
      <c r="I134" s="342"/>
      <c r="J134" s="337"/>
      <c r="K134" s="13"/>
      <c r="L134" s="338"/>
      <c r="M134" s="339"/>
      <c r="N134" s="340"/>
    </row>
    <row r="135" spans="1:14" x14ac:dyDescent="0.2">
      <c r="A135" s="343">
        <v>15</v>
      </c>
      <c r="B135" s="333"/>
      <c r="C135" s="350" t="s">
        <v>468</v>
      </c>
      <c r="D135" s="349"/>
      <c r="E135" s="369"/>
      <c r="F135" s="218"/>
      <c r="G135" s="368"/>
      <c r="H135" s="181">
        <f>SUM(H136:H140)</f>
        <v>0</v>
      </c>
      <c r="I135" s="182">
        <f>SUM(I136:I140)</f>
        <v>0</v>
      </c>
    </row>
    <row r="136" spans="1:14" x14ac:dyDescent="0.2">
      <c r="A136" s="332"/>
      <c r="B136" s="333" t="s">
        <v>235</v>
      </c>
      <c r="C136" s="334" t="s">
        <v>357</v>
      </c>
      <c r="D136" s="160" t="s">
        <v>40</v>
      </c>
      <c r="E136" s="224">
        <v>1</v>
      </c>
      <c r="F136" s="218"/>
      <c r="G136" s="368"/>
      <c r="H136" s="335">
        <f>+E136*F136</f>
        <v>0</v>
      </c>
      <c r="I136" s="336">
        <f>+E136*G136</f>
        <v>0</v>
      </c>
    </row>
    <row r="137" spans="1:14" x14ac:dyDescent="0.2">
      <c r="A137" s="332"/>
      <c r="B137" s="333" t="s">
        <v>236</v>
      </c>
      <c r="C137" s="334" t="s">
        <v>358</v>
      </c>
      <c r="D137" s="351" t="s">
        <v>359</v>
      </c>
      <c r="E137" s="224">
        <v>2</v>
      </c>
      <c r="F137" s="218"/>
      <c r="G137" s="368"/>
      <c r="H137" s="335">
        <f>+E137*F137</f>
        <v>0</v>
      </c>
      <c r="I137" s="336">
        <f>+E137*G137</f>
        <v>0</v>
      </c>
    </row>
    <row r="138" spans="1:14" x14ac:dyDescent="0.2">
      <c r="A138" s="332"/>
      <c r="B138" s="333" t="s">
        <v>237</v>
      </c>
      <c r="C138" s="334" t="s">
        <v>360</v>
      </c>
      <c r="D138" s="160" t="s">
        <v>40</v>
      </c>
      <c r="E138" s="224">
        <v>1</v>
      </c>
      <c r="F138" s="218"/>
      <c r="G138" s="368"/>
      <c r="H138" s="335">
        <f>+E138*F138</f>
        <v>0</v>
      </c>
      <c r="I138" s="336">
        <f>+E138*G138</f>
        <v>0</v>
      </c>
    </row>
    <row r="139" spans="1:14" x14ac:dyDescent="0.2">
      <c r="A139" s="332"/>
      <c r="B139" s="333" t="s">
        <v>343</v>
      </c>
      <c r="C139" s="334" t="s">
        <v>361</v>
      </c>
      <c r="D139" s="160" t="s">
        <v>40</v>
      </c>
      <c r="E139" s="224">
        <v>1</v>
      </c>
      <c r="F139" s="218"/>
      <c r="G139" s="368"/>
      <c r="H139" s="335">
        <f>+E139*F139</f>
        <v>0</v>
      </c>
      <c r="I139" s="336">
        <f>+E139*G139</f>
        <v>0</v>
      </c>
    </row>
    <row r="140" spans="1:14" x14ac:dyDescent="0.2">
      <c r="A140" s="332"/>
      <c r="B140" s="333" t="s">
        <v>532</v>
      </c>
      <c r="C140" s="334" t="s">
        <v>362</v>
      </c>
      <c r="D140" s="160" t="s">
        <v>40</v>
      </c>
      <c r="E140" s="224">
        <v>1</v>
      </c>
      <c r="F140" s="218"/>
      <c r="G140" s="368"/>
      <c r="H140" s="335">
        <f>+E140*F140</f>
        <v>0</v>
      </c>
      <c r="I140" s="336">
        <f>+E140*G140</f>
        <v>0</v>
      </c>
    </row>
    <row r="141" spans="1:14" ht="4.5" customHeight="1" x14ac:dyDescent="0.2">
      <c r="A141" s="332"/>
      <c r="B141" s="333"/>
      <c r="C141" s="334"/>
      <c r="D141" s="160"/>
      <c r="E141" s="224"/>
      <c r="F141" s="218"/>
      <c r="G141" s="368"/>
      <c r="H141" s="341"/>
      <c r="I141" s="342"/>
      <c r="J141" s="337"/>
      <c r="K141" s="13"/>
      <c r="L141" s="338"/>
      <c r="M141" s="339"/>
      <c r="N141" s="340"/>
    </row>
    <row r="142" spans="1:14" x14ac:dyDescent="0.2">
      <c r="A142" s="343">
        <v>16</v>
      </c>
      <c r="B142" s="333"/>
      <c r="C142" s="350" t="s">
        <v>469</v>
      </c>
      <c r="D142" s="349"/>
      <c r="E142" s="369"/>
      <c r="F142" s="218"/>
      <c r="G142" s="368"/>
      <c r="H142" s="181">
        <f>SUM(H143:H146)</f>
        <v>0</v>
      </c>
      <c r="I142" s="182">
        <f>SUM(I143:I146)</f>
        <v>0</v>
      </c>
    </row>
    <row r="143" spans="1:14" x14ac:dyDescent="0.2">
      <c r="A143" s="332"/>
      <c r="B143" s="333" t="s">
        <v>118</v>
      </c>
      <c r="C143" s="334" t="s">
        <v>360</v>
      </c>
      <c r="D143" s="160" t="s">
        <v>40</v>
      </c>
      <c r="E143" s="224">
        <v>1</v>
      </c>
      <c r="F143" s="218"/>
      <c r="G143" s="368"/>
      <c r="H143" s="335">
        <f>+E143*F143</f>
        <v>0</v>
      </c>
      <c r="I143" s="336">
        <f>+E143*G143</f>
        <v>0</v>
      </c>
    </row>
    <row r="144" spans="1:14" x14ac:dyDescent="0.2">
      <c r="A144" s="332"/>
      <c r="B144" s="333" t="s">
        <v>120</v>
      </c>
      <c r="C144" s="334" t="s">
        <v>363</v>
      </c>
      <c r="D144" s="160" t="s">
        <v>40</v>
      </c>
      <c r="E144" s="224">
        <v>1</v>
      </c>
      <c r="F144" s="218"/>
      <c r="G144" s="368"/>
      <c r="H144" s="335">
        <f>+E144*F144</f>
        <v>0</v>
      </c>
      <c r="I144" s="336">
        <f>+E144*G144</f>
        <v>0</v>
      </c>
    </row>
    <row r="145" spans="1:14" x14ac:dyDescent="0.2">
      <c r="A145" s="332"/>
      <c r="B145" s="333" t="s">
        <v>122</v>
      </c>
      <c r="C145" s="334" t="s">
        <v>364</v>
      </c>
      <c r="D145" s="160" t="s">
        <v>365</v>
      </c>
      <c r="E145" s="224">
        <v>1</v>
      </c>
      <c r="F145" s="218"/>
      <c r="G145" s="368"/>
      <c r="H145" s="335">
        <f>+E145*F145</f>
        <v>0</v>
      </c>
      <c r="I145" s="336">
        <f>+E145*G145</f>
        <v>0</v>
      </c>
    </row>
    <row r="146" spans="1:14" x14ac:dyDescent="0.2">
      <c r="A146" s="332"/>
      <c r="B146" s="333" t="s">
        <v>124</v>
      </c>
      <c r="C146" s="334" t="s">
        <v>367</v>
      </c>
      <c r="D146" s="160" t="s">
        <v>40</v>
      </c>
      <c r="E146" s="224">
        <v>1</v>
      </c>
      <c r="F146" s="218"/>
      <c r="G146" s="368"/>
      <c r="H146" s="335">
        <f>+E146*F146</f>
        <v>0</v>
      </c>
      <c r="I146" s="336">
        <f>+E146*G146</f>
        <v>0</v>
      </c>
    </row>
    <row r="147" spans="1:14" ht="4.5" customHeight="1" x14ac:dyDescent="0.2">
      <c r="A147" s="332"/>
      <c r="B147" s="333"/>
      <c r="C147" s="334"/>
      <c r="D147" s="160"/>
      <c r="E147" s="224"/>
      <c r="F147" s="218"/>
      <c r="G147" s="368"/>
      <c r="H147" s="341"/>
      <c r="I147" s="342"/>
      <c r="J147" s="337"/>
      <c r="K147" s="13"/>
      <c r="L147" s="338"/>
      <c r="M147" s="339"/>
      <c r="N147" s="340"/>
    </row>
    <row r="148" spans="1:14" x14ac:dyDescent="0.2">
      <c r="A148" s="343">
        <v>17</v>
      </c>
      <c r="B148" s="333"/>
      <c r="C148" s="348" t="s">
        <v>93</v>
      </c>
      <c r="D148" s="349"/>
      <c r="E148" s="369"/>
      <c r="F148" s="218"/>
      <c r="G148" s="368"/>
      <c r="H148" s="181">
        <f>SUM(H149:H150)</f>
        <v>0</v>
      </c>
      <c r="I148" s="182">
        <f>SUM(I149:I150)</f>
        <v>0</v>
      </c>
    </row>
    <row r="149" spans="1:14" ht="25.5" x14ac:dyDescent="0.2">
      <c r="A149" s="332"/>
      <c r="B149" s="333" t="s">
        <v>125</v>
      </c>
      <c r="C149" s="334" t="s">
        <v>369</v>
      </c>
      <c r="D149" s="160" t="s">
        <v>365</v>
      </c>
      <c r="E149" s="224">
        <v>2</v>
      </c>
      <c r="F149" s="218"/>
      <c r="G149" s="368"/>
      <c r="H149" s="335">
        <f t="shared" ref="H149:H169" si="10">+E149*F149</f>
        <v>0</v>
      </c>
      <c r="I149" s="336">
        <f t="shared" ref="I149:I169" si="11">+E149*G149</f>
        <v>0</v>
      </c>
    </row>
    <row r="150" spans="1:14" x14ac:dyDescent="0.2">
      <c r="A150" s="332"/>
      <c r="B150" s="333" t="s">
        <v>126</v>
      </c>
      <c r="C150" s="334" t="s">
        <v>371</v>
      </c>
      <c r="D150" s="160" t="s">
        <v>365</v>
      </c>
      <c r="E150" s="224">
        <v>1</v>
      </c>
      <c r="F150" s="218"/>
      <c r="G150" s="368"/>
      <c r="H150" s="335">
        <f t="shared" si="10"/>
        <v>0</v>
      </c>
      <c r="I150" s="336">
        <f t="shared" si="11"/>
        <v>0</v>
      </c>
    </row>
    <row r="151" spans="1:14" ht="4.5" customHeight="1" x14ac:dyDescent="0.2">
      <c r="A151" s="332"/>
      <c r="B151" s="333"/>
      <c r="C151" s="334"/>
      <c r="D151" s="160"/>
      <c r="E151" s="224"/>
      <c r="F151" s="218"/>
      <c r="G151" s="368"/>
      <c r="H151" s="341"/>
      <c r="I151" s="342"/>
      <c r="J151" s="337"/>
      <c r="K151" s="13"/>
      <c r="L151" s="338"/>
      <c r="M151" s="339"/>
      <c r="N151" s="340"/>
    </row>
    <row r="152" spans="1:14" x14ac:dyDescent="0.2">
      <c r="A152" s="343">
        <v>18</v>
      </c>
      <c r="B152" s="333"/>
      <c r="C152" s="348" t="s">
        <v>372</v>
      </c>
      <c r="D152" s="349"/>
      <c r="E152" s="369"/>
      <c r="F152" s="218"/>
      <c r="G152" s="368"/>
      <c r="H152" s="181">
        <f>SUM(H153:H154)</f>
        <v>0</v>
      </c>
      <c r="I152" s="182">
        <f>SUM(I153:I154)</f>
        <v>0</v>
      </c>
    </row>
    <row r="153" spans="1:14" ht="48" customHeight="1" x14ac:dyDescent="0.2">
      <c r="A153" s="332"/>
      <c r="B153" s="333" t="s">
        <v>127</v>
      </c>
      <c r="C153" s="334" t="s">
        <v>374</v>
      </c>
      <c r="D153" s="160" t="s">
        <v>36</v>
      </c>
      <c r="E153" s="225">
        <v>1</v>
      </c>
      <c r="F153" s="218"/>
      <c r="G153" s="368"/>
      <c r="H153" s="335">
        <f>+E153*F153</f>
        <v>0</v>
      </c>
      <c r="I153" s="336">
        <f t="shared" si="11"/>
        <v>0</v>
      </c>
    </row>
    <row r="154" spans="1:14" ht="43.5" customHeight="1" x14ac:dyDescent="0.2">
      <c r="A154" s="332"/>
      <c r="B154" s="333" t="s">
        <v>241</v>
      </c>
      <c r="C154" s="334" t="s">
        <v>376</v>
      </c>
      <c r="D154" s="160" t="s">
        <v>36</v>
      </c>
      <c r="E154" s="225">
        <v>1</v>
      </c>
      <c r="F154" s="218"/>
      <c r="G154" s="368"/>
      <c r="H154" s="335">
        <f t="shared" si="10"/>
        <v>0</v>
      </c>
      <c r="I154" s="336">
        <f t="shared" si="11"/>
        <v>0</v>
      </c>
    </row>
    <row r="155" spans="1:14" ht="4.5" customHeight="1" x14ac:dyDescent="0.2">
      <c r="A155" s="332"/>
      <c r="B155" s="333"/>
      <c r="C155" s="334"/>
      <c r="D155" s="160"/>
      <c r="E155" s="224"/>
      <c r="F155" s="218"/>
      <c r="G155" s="368"/>
      <c r="H155" s="341"/>
      <c r="I155" s="342"/>
      <c r="J155" s="337"/>
      <c r="K155" s="13"/>
      <c r="L155" s="338"/>
      <c r="M155" s="339"/>
      <c r="N155" s="340"/>
    </row>
    <row r="156" spans="1:14" x14ac:dyDescent="0.2">
      <c r="A156" s="343">
        <v>19</v>
      </c>
      <c r="B156" s="333"/>
      <c r="C156" s="348" t="s">
        <v>377</v>
      </c>
      <c r="D156" s="349"/>
      <c r="E156" s="369"/>
      <c r="F156" s="218"/>
      <c r="G156" s="368"/>
      <c r="H156" s="181">
        <f>SUM(H157:H160)</f>
        <v>0</v>
      </c>
      <c r="I156" s="182">
        <f>SUM(I157:I160)</f>
        <v>0</v>
      </c>
    </row>
    <row r="157" spans="1:14" x14ac:dyDescent="0.2">
      <c r="A157" s="332"/>
      <c r="B157" s="333" t="s">
        <v>128</v>
      </c>
      <c r="C157" s="334" t="s">
        <v>378</v>
      </c>
      <c r="D157" s="160" t="s">
        <v>36</v>
      </c>
      <c r="E157" s="225">
        <v>1</v>
      </c>
      <c r="F157" s="218"/>
      <c r="G157" s="368"/>
      <c r="H157" s="335">
        <f t="shared" si="10"/>
        <v>0</v>
      </c>
      <c r="I157" s="336">
        <f t="shared" si="11"/>
        <v>0</v>
      </c>
    </row>
    <row r="158" spans="1:14" x14ac:dyDescent="0.2">
      <c r="A158" s="332"/>
      <c r="B158" s="333" t="s">
        <v>129</v>
      </c>
      <c r="C158" s="334" t="s">
        <v>379</v>
      </c>
      <c r="D158" s="160" t="s">
        <v>36</v>
      </c>
      <c r="E158" s="225">
        <v>1</v>
      </c>
      <c r="F158" s="218"/>
      <c r="G158" s="368"/>
      <c r="H158" s="335">
        <f t="shared" si="10"/>
        <v>0</v>
      </c>
      <c r="I158" s="336">
        <f t="shared" si="11"/>
        <v>0</v>
      </c>
    </row>
    <row r="159" spans="1:14" ht="25.5" x14ac:dyDescent="0.2">
      <c r="A159" s="332"/>
      <c r="B159" s="333" t="s">
        <v>130</v>
      </c>
      <c r="C159" s="334" t="s">
        <v>381</v>
      </c>
      <c r="D159" s="160" t="s">
        <v>36</v>
      </c>
      <c r="E159" s="225">
        <v>1</v>
      </c>
      <c r="F159" s="218"/>
      <c r="G159" s="368"/>
      <c r="H159" s="335">
        <f t="shared" si="10"/>
        <v>0</v>
      </c>
      <c r="I159" s="336">
        <f t="shared" si="11"/>
        <v>0</v>
      </c>
    </row>
    <row r="160" spans="1:14" ht="30" customHeight="1" x14ac:dyDescent="0.2">
      <c r="A160" s="332"/>
      <c r="B160" s="333" t="s">
        <v>366</v>
      </c>
      <c r="C160" s="334" t="s">
        <v>382</v>
      </c>
      <c r="D160" s="160" t="s">
        <v>36</v>
      </c>
      <c r="E160" s="225">
        <v>1</v>
      </c>
      <c r="F160" s="218"/>
      <c r="G160" s="368"/>
      <c r="H160" s="335">
        <f t="shared" si="10"/>
        <v>0</v>
      </c>
      <c r="I160" s="336">
        <f t="shared" si="11"/>
        <v>0</v>
      </c>
    </row>
    <row r="161" spans="1:14" ht="4.5" customHeight="1" x14ac:dyDescent="0.2">
      <c r="A161" s="332"/>
      <c r="B161" s="333"/>
      <c r="C161" s="334"/>
      <c r="D161" s="160"/>
      <c r="E161" s="224"/>
      <c r="F161" s="218"/>
      <c r="G161" s="368"/>
      <c r="H161" s="341"/>
      <c r="I161" s="342"/>
      <c r="J161" s="337"/>
      <c r="K161" s="13"/>
      <c r="L161" s="338"/>
      <c r="M161" s="339"/>
      <c r="N161" s="340"/>
    </row>
    <row r="162" spans="1:14" x14ac:dyDescent="0.2">
      <c r="A162" s="343">
        <v>20</v>
      </c>
      <c r="B162" s="333"/>
      <c r="C162" s="348" t="s">
        <v>383</v>
      </c>
      <c r="D162" s="349"/>
      <c r="E162" s="369"/>
      <c r="F162" s="218"/>
      <c r="G162" s="368"/>
      <c r="H162" s="181">
        <f>SUM(H163:H169)</f>
        <v>0</v>
      </c>
      <c r="I162" s="182">
        <f>SUM(I163:I169)</f>
        <v>0</v>
      </c>
    </row>
    <row r="163" spans="1:14" x14ac:dyDescent="0.2">
      <c r="A163" s="332"/>
      <c r="B163" s="333" t="s">
        <v>132</v>
      </c>
      <c r="C163" s="334" t="s">
        <v>384</v>
      </c>
      <c r="D163" s="160" t="s">
        <v>36</v>
      </c>
      <c r="E163" s="225">
        <v>1</v>
      </c>
      <c r="F163" s="218"/>
      <c r="G163" s="368"/>
      <c r="H163" s="335">
        <f>+E163*F163</f>
        <v>0</v>
      </c>
      <c r="I163" s="336">
        <f>+E163*G163</f>
        <v>0</v>
      </c>
    </row>
    <row r="164" spans="1:14" x14ac:dyDescent="0.2">
      <c r="A164" s="332"/>
      <c r="B164" s="333" t="s">
        <v>133</v>
      </c>
      <c r="C164" s="334" t="s">
        <v>385</v>
      </c>
      <c r="D164" s="160" t="s">
        <v>36</v>
      </c>
      <c r="E164" s="224">
        <v>1</v>
      </c>
      <c r="F164" s="218"/>
      <c r="G164" s="368"/>
      <c r="H164" s="335">
        <f>+E164*F164</f>
        <v>0</v>
      </c>
      <c r="I164" s="336">
        <f>+E164*G164</f>
        <v>0</v>
      </c>
    </row>
    <row r="165" spans="1:14" x14ac:dyDescent="0.2">
      <c r="A165" s="332"/>
      <c r="B165" s="333" t="s">
        <v>135</v>
      </c>
      <c r="C165" s="334" t="s">
        <v>386</v>
      </c>
      <c r="D165" s="160" t="s">
        <v>36</v>
      </c>
      <c r="E165" s="224">
        <v>1</v>
      </c>
      <c r="F165" s="218"/>
      <c r="G165" s="368"/>
      <c r="H165" s="335">
        <f>+E165*F165</f>
        <v>0</v>
      </c>
      <c r="I165" s="336">
        <f>+E165*G165</f>
        <v>0</v>
      </c>
    </row>
    <row r="166" spans="1:14" x14ac:dyDescent="0.2">
      <c r="A166" s="332"/>
      <c r="B166" s="333" t="s">
        <v>136</v>
      </c>
      <c r="C166" s="334" t="s">
        <v>774</v>
      </c>
      <c r="D166" s="160" t="s">
        <v>36</v>
      </c>
      <c r="E166" s="224">
        <v>1</v>
      </c>
      <c r="F166" s="218"/>
      <c r="G166" s="368"/>
      <c r="H166" s="335">
        <f t="shared" si="10"/>
        <v>0</v>
      </c>
      <c r="I166" s="336">
        <f t="shared" si="11"/>
        <v>0</v>
      </c>
    </row>
    <row r="167" spans="1:14" x14ac:dyDescent="0.2">
      <c r="A167" s="332"/>
      <c r="B167" s="333" t="s">
        <v>533</v>
      </c>
      <c r="C167" s="334" t="s">
        <v>775</v>
      </c>
      <c r="D167" s="160" t="s">
        <v>36</v>
      </c>
      <c r="E167" s="224">
        <v>1</v>
      </c>
      <c r="F167" s="218"/>
      <c r="G167" s="368"/>
      <c r="H167" s="335">
        <f t="shared" si="10"/>
        <v>0</v>
      </c>
      <c r="I167" s="336">
        <f t="shared" si="11"/>
        <v>0</v>
      </c>
    </row>
    <row r="168" spans="1:14" x14ac:dyDescent="0.2">
      <c r="A168" s="332"/>
      <c r="B168" s="333" t="s">
        <v>251</v>
      </c>
      <c r="C168" s="334" t="s">
        <v>387</v>
      </c>
      <c r="D168" s="160" t="s">
        <v>36</v>
      </c>
      <c r="E168" s="224">
        <v>1</v>
      </c>
      <c r="F168" s="218"/>
      <c r="G168" s="368"/>
      <c r="H168" s="335">
        <f t="shared" si="10"/>
        <v>0</v>
      </c>
      <c r="I168" s="336">
        <f t="shared" si="11"/>
        <v>0</v>
      </c>
    </row>
    <row r="169" spans="1:14" x14ac:dyDescent="0.2">
      <c r="A169" s="332"/>
      <c r="B169" s="333" t="s">
        <v>534</v>
      </c>
      <c r="C169" s="334" t="s">
        <v>388</v>
      </c>
      <c r="D169" s="160" t="s">
        <v>36</v>
      </c>
      <c r="E169" s="224">
        <v>1</v>
      </c>
      <c r="F169" s="218"/>
      <c r="G169" s="368"/>
      <c r="H169" s="335">
        <f t="shared" si="10"/>
        <v>0</v>
      </c>
      <c r="I169" s="336">
        <f t="shared" si="11"/>
        <v>0</v>
      </c>
    </row>
    <row r="170" spans="1:14" ht="4.5" customHeight="1" x14ac:dyDescent="0.2">
      <c r="A170" s="332"/>
      <c r="B170" s="333"/>
      <c r="C170" s="334"/>
      <c r="D170" s="160"/>
      <c r="E170" s="224"/>
      <c r="F170" s="218"/>
      <c r="G170" s="368"/>
      <c r="H170" s="341"/>
      <c r="I170" s="342"/>
      <c r="J170" s="337"/>
      <c r="K170" s="13"/>
      <c r="L170" s="338"/>
      <c r="M170" s="339"/>
      <c r="N170" s="340"/>
    </row>
    <row r="171" spans="1:14" ht="24" customHeight="1" x14ac:dyDescent="0.2">
      <c r="A171" s="343">
        <v>21</v>
      </c>
      <c r="B171" s="333"/>
      <c r="C171" s="348" t="s">
        <v>389</v>
      </c>
      <c r="D171" s="349"/>
      <c r="E171" s="369"/>
      <c r="F171" s="218"/>
      <c r="G171" s="368"/>
      <c r="H171" s="181">
        <f>SUM(H172:H185)</f>
        <v>0</v>
      </c>
      <c r="I171" s="182">
        <f>SUM(I172:I185)</f>
        <v>0</v>
      </c>
    </row>
    <row r="172" spans="1:14" x14ac:dyDescent="0.2">
      <c r="A172" s="332"/>
      <c r="B172" s="333" t="s">
        <v>535</v>
      </c>
      <c r="C172" s="334" t="s">
        <v>390</v>
      </c>
      <c r="D172" s="160" t="s">
        <v>36</v>
      </c>
      <c r="E172" s="224">
        <v>1</v>
      </c>
      <c r="F172" s="218"/>
      <c r="G172" s="368"/>
      <c r="H172" s="335">
        <f t="shared" ref="H172:H187" si="12">+E172*F172</f>
        <v>0</v>
      </c>
      <c r="I172" s="336">
        <f t="shared" ref="I172:I187" si="13">+E172*G172</f>
        <v>0</v>
      </c>
    </row>
    <row r="173" spans="1:14" x14ac:dyDescent="0.2">
      <c r="A173" s="332"/>
      <c r="B173" s="333" t="s">
        <v>536</v>
      </c>
      <c r="C173" s="334" t="s">
        <v>391</v>
      </c>
      <c r="D173" s="160" t="s">
        <v>36</v>
      </c>
      <c r="E173" s="224">
        <v>1</v>
      </c>
      <c r="F173" s="218"/>
      <c r="G173" s="368"/>
      <c r="H173" s="335">
        <f t="shared" si="12"/>
        <v>0</v>
      </c>
      <c r="I173" s="336">
        <f t="shared" si="13"/>
        <v>0</v>
      </c>
    </row>
    <row r="174" spans="1:14" x14ac:dyDescent="0.2">
      <c r="A174" s="332"/>
      <c r="B174" s="333" t="s">
        <v>537</v>
      </c>
      <c r="C174" s="334" t="s">
        <v>392</v>
      </c>
      <c r="D174" s="160" t="s">
        <v>36</v>
      </c>
      <c r="E174" s="224">
        <v>1</v>
      </c>
      <c r="F174" s="218"/>
      <c r="G174" s="368"/>
      <c r="H174" s="335">
        <f t="shared" si="12"/>
        <v>0</v>
      </c>
      <c r="I174" s="336">
        <f t="shared" si="13"/>
        <v>0</v>
      </c>
    </row>
    <row r="175" spans="1:14" x14ac:dyDescent="0.2">
      <c r="A175" s="332"/>
      <c r="B175" s="333" t="s">
        <v>538</v>
      </c>
      <c r="C175" s="334" t="s">
        <v>393</v>
      </c>
      <c r="D175" s="160" t="s">
        <v>36</v>
      </c>
      <c r="E175" s="224">
        <v>1</v>
      </c>
      <c r="F175" s="218"/>
      <c r="G175" s="368"/>
      <c r="H175" s="335">
        <f t="shared" si="12"/>
        <v>0</v>
      </c>
      <c r="I175" s="336">
        <f t="shared" si="13"/>
        <v>0</v>
      </c>
    </row>
    <row r="176" spans="1:14" x14ac:dyDescent="0.2">
      <c r="A176" s="332"/>
      <c r="B176" s="333" t="s">
        <v>539</v>
      </c>
      <c r="C176" s="334" t="s">
        <v>394</v>
      </c>
      <c r="D176" s="160"/>
      <c r="E176" s="224"/>
      <c r="F176" s="218"/>
      <c r="G176" s="368"/>
      <c r="H176" s="335"/>
      <c r="I176" s="336"/>
    </row>
    <row r="177" spans="1:14" x14ac:dyDescent="0.2">
      <c r="A177" s="332"/>
      <c r="B177" s="333" t="s">
        <v>540</v>
      </c>
      <c r="C177" s="334" t="s">
        <v>395</v>
      </c>
      <c r="D177" s="160" t="s">
        <v>396</v>
      </c>
      <c r="E177" s="224">
        <v>1</v>
      </c>
      <c r="F177" s="218"/>
      <c r="G177" s="368"/>
      <c r="H177" s="335">
        <f t="shared" si="12"/>
        <v>0</v>
      </c>
      <c r="I177" s="336">
        <f t="shared" si="13"/>
        <v>0</v>
      </c>
    </row>
    <row r="178" spans="1:14" ht="25.5" x14ac:dyDescent="0.2">
      <c r="A178" s="332"/>
      <c r="B178" s="333" t="s">
        <v>541</v>
      </c>
      <c r="C178" s="334" t="s">
        <v>397</v>
      </c>
      <c r="D178" s="160" t="s">
        <v>365</v>
      </c>
      <c r="E178" s="224">
        <v>1</v>
      </c>
      <c r="F178" s="218"/>
      <c r="G178" s="368"/>
      <c r="H178" s="335">
        <f t="shared" si="12"/>
        <v>0</v>
      </c>
      <c r="I178" s="336">
        <f t="shared" si="13"/>
        <v>0</v>
      </c>
    </row>
    <row r="179" spans="1:14" ht="25.5" x14ac:dyDescent="0.2">
      <c r="A179" s="332"/>
      <c r="B179" s="333" t="s">
        <v>542</v>
      </c>
      <c r="C179" s="334" t="s">
        <v>723</v>
      </c>
      <c r="D179" s="160" t="s">
        <v>365</v>
      </c>
      <c r="E179" s="224">
        <v>1</v>
      </c>
      <c r="F179" s="218"/>
      <c r="G179" s="368"/>
      <c r="H179" s="335">
        <f t="shared" si="12"/>
        <v>0</v>
      </c>
      <c r="I179" s="336">
        <f t="shared" si="13"/>
        <v>0</v>
      </c>
    </row>
    <row r="180" spans="1:14" ht="25.5" x14ac:dyDescent="0.2">
      <c r="A180" s="332"/>
      <c r="B180" s="333" t="s">
        <v>543</v>
      </c>
      <c r="C180" s="334" t="s">
        <v>724</v>
      </c>
      <c r="D180" s="160" t="s">
        <v>396</v>
      </c>
      <c r="E180" s="224">
        <v>1</v>
      </c>
      <c r="F180" s="218"/>
      <c r="G180" s="368"/>
      <c r="H180" s="335">
        <f t="shared" si="12"/>
        <v>0</v>
      </c>
      <c r="I180" s="336">
        <f t="shared" si="13"/>
        <v>0</v>
      </c>
    </row>
    <row r="181" spans="1:14" ht="25.5" x14ac:dyDescent="0.2">
      <c r="A181" s="332"/>
      <c r="B181" s="333" t="s">
        <v>544</v>
      </c>
      <c r="C181" s="334" t="s">
        <v>725</v>
      </c>
      <c r="D181" s="160" t="s">
        <v>396</v>
      </c>
      <c r="E181" s="224">
        <v>1</v>
      </c>
      <c r="F181" s="218"/>
      <c r="G181" s="368"/>
      <c r="H181" s="335">
        <f t="shared" si="12"/>
        <v>0</v>
      </c>
      <c r="I181" s="336">
        <f t="shared" si="13"/>
        <v>0</v>
      </c>
    </row>
    <row r="182" spans="1:14" x14ac:dyDescent="0.2">
      <c r="A182" s="332"/>
      <c r="B182" s="333" t="s">
        <v>545</v>
      </c>
      <c r="C182" s="334" t="s">
        <v>398</v>
      </c>
      <c r="D182" s="160" t="s">
        <v>36</v>
      </c>
      <c r="E182" s="224">
        <v>1</v>
      </c>
      <c r="F182" s="218"/>
      <c r="G182" s="368"/>
      <c r="H182" s="335">
        <f t="shared" si="12"/>
        <v>0</v>
      </c>
      <c r="I182" s="336">
        <f t="shared" si="13"/>
        <v>0</v>
      </c>
    </row>
    <row r="183" spans="1:14" x14ac:dyDescent="0.2">
      <c r="A183" s="332"/>
      <c r="B183" s="333" t="s">
        <v>546</v>
      </c>
      <c r="C183" s="334" t="s">
        <v>726</v>
      </c>
      <c r="D183" s="160" t="s">
        <v>396</v>
      </c>
      <c r="E183" s="224">
        <v>1</v>
      </c>
      <c r="F183" s="218"/>
      <c r="G183" s="368"/>
      <c r="H183" s="335">
        <f t="shared" si="12"/>
        <v>0</v>
      </c>
      <c r="I183" s="336">
        <f t="shared" si="13"/>
        <v>0</v>
      </c>
    </row>
    <row r="184" spans="1:14" x14ac:dyDescent="0.2">
      <c r="A184" s="332"/>
      <c r="B184" s="333" t="s">
        <v>547</v>
      </c>
      <c r="C184" s="334" t="s">
        <v>727</v>
      </c>
      <c r="D184" s="160" t="s">
        <v>396</v>
      </c>
      <c r="E184" s="224">
        <v>1</v>
      </c>
      <c r="F184" s="218"/>
      <c r="G184" s="368"/>
      <c r="H184" s="335">
        <f t="shared" si="12"/>
        <v>0</v>
      </c>
      <c r="I184" s="336">
        <f t="shared" si="13"/>
        <v>0</v>
      </c>
    </row>
    <row r="185" spans="1:14" x14ac:dyDescent="0.2">
      <c r="A185" s="332"/>
      <c r="B185" s="333" t="s">
        <v>548</v>
      </c>
      <c r="C185" s="334" t="s">
        <v>399</v>
      </c>
      <c r="D185" s="160" t="s">
        <v>365</v>
      </c>
      <c r="E185" s="224">
        <v>1</v>
      </c>
      <c r="F185" s="218"/>
      <c r="G185" s="368"/>
      <c r="H185" s="335">
        <f t="shared" si="12"/>
        <v>0</v>
      </c>
      <c r="I185" s="336">
        <f t="shared" si="13"/>
        <v>0</v>
      </c>
    </row>
    <row r="186" spans="1:14" ht="4.5" customHeight="1" x14ac:dyDescent="0.2">
      <c r="A186" s="332"/>
      <c r="B186" s="333"/>
      <c r="C186" s="334"/>
      <c r="D186" s="160"/>
      <c r="E186" s="224"/>
      <c r="F186" s="218"/>
      <c r="G186" s="368"/>
      <c r="H186" s="341"/>
      <c r="I186" s="342"/>
      <c r="J186" s="337"/>
      <c r="K186" s="13"/>
      <c r="L186" s="338"/>
      <c r="M186" s="339"/>
      <c r="N186" s="340"/>
    </row>
    <row r="187" spans="1:14" ht="38.25" x14ac:dyDescent="0.2">
      <c r="A187" s="343">
        <v>22</v>
      </c>
      <c r="B187" s="333"/>
      <c r="C187" s="348" t="s">
        <v>549</v>
      </c>
      <c r="D187" s="160" t="s">
        <v>36</v>
      </c>
      <c r="E187" s="224">
        <v>1</v>
      </c>
      <c r="F187" s="218"/>
      <c r="G187" s="368"/>
      <c r="H187" s="353">
        <f t="shared" si="12"/>
        <v>0</v>
      </c>
      <c r="I187" s="354">
        <f t="shared" si="13"/>
        <v>0</v>
      </c>
    </row>
    <row r="188" spans="1:14" ht="4.5" customHeight="1" x14ac:dyDescent="0.2">
      <c r="A188" s="332"/>
      <c r="B188" s="333"/>
      <c r="C188" s="334"/>
      <c r="D188" s="160"/>
      <c r="E188" s="224"/>
      <c r="F188" s="218"/>
      <c r="G188" s="368"/>
      <c r="H188" s="341"/>
      <c r="I188" s="342"/>
      <c r="J188" s="337"/>
      <c r="K188" s="13"/>
      <c r="L188" s="338"/>
      <c r="M188" s="339"/>
      <c r="N188" s="340"/>
    </row>
    <row r="189" spans="1:14" x14ac:dyDescent="0.2">
      <c r="A189" s="343">
        <v>23</v>
      </c>
      <c r="B189" s="333"/>
      <c r="C189" s="348" t="s">
        <v>400</v>
      </c>
      <c r="D189" s="349"/>
      <c r="E189" s="369"/>
      <c r="F189" s="218"/>
      <c r="G189" s="368"/>
      <c r="H189" s="181">
        <f>SUM(H190:H192)</f>
        <v>0</v>
      </c>
      <c r="I189" s="182">
        <f>SUM(I190:I192)</f>
        <v>0</v>
      </c>
    </row>
    <row r="190" spans="1:14" ht="25.5" x14ac:dyDescent="0.2">
      <c r="A190" s="332"/>
      <c r="B190" s="333" t="s">
        <v>373</v>
      </c>
      <c r="C190" s="334" t="s">
        <v>401</v>
      </c>
      <c r="D190" s="160" t="s">
        <v>365</v>
      </c>
      <c r="E190" s="224">
        <v>1</v>
      </c>
      <c r="F190" s="218"/>
      <c r="G190" s="368"/>
      <c r="H190" s="335">
        <f t="shared" ref="H190:H221" si="14">+E190*F190</f>
        <v>0</v>
      </c>
      <c r="I190" s="336">
        <f t="shared" ref="I190:I221" si="15">+E190*G190</f>
        <v>0</v>
      </c>
    </row>
    <row r="191" spans="1:14" x14ac:dyDescent="0.2">
      <c r="A191" s="332"/>
      <c r="B191" s="333" t="s">
        <v>375</v>
      </c>
      <c r="C191" s="334" t="s">
        <v>402</v>
      </c>
      <c r="D191" s="160" t="s">
        <v>396</v>
      </c>
      <c r="E191" s="224">
        <v>1</v>
      </c>
      <c r="F191" s="218"/>
      <c r="G191" s="368"/>
      <c r="H191" s="335">
        <f t="shared" si="14"/>
        <v>0</v>
      </c>
      <c r="I191" s="336">
        <f t="shared" si="15"/>
        <v>0</v>
      </c>
    </row>
    <row r="192" spans="1:14" x14ac:dyDescent="0.2">
      <c r="A192" s="332"/>
      <c r="B192" s="333" t="s">
        <v>550</v>
      </c>
      <c r="C192" s="334" t="s">
        <v>403</v>
      </c>
      <c r="D192" s="160" t="s">
        <v>396</v>
      </c>
      <c r="E192" s="224">
        <v>1</v>
      </c>
      <c r="F192" s="218"/>
      <c r="G192" s="368"/>
      <c r="H192" s="335">
        <f t="shared" si="14"/>
        <v>0</v>
      </c>
      <c r="I192" s="336">
        <f t="shared" si="15"/>
        <v>0</v>
      </c>
    </row>
    <row r="193" spans="1:14" ht="4.5" customHeight="1" x14ac:dyDescent="0.2">
      <c r="A193" s="332"/>
      <c r="B193" s="333"/>
      <c r="C193" s="334"/>
      <c r="D193" s="160"/>
      <c r="E193" s="224"/>
      <c r="F193" s="218"/>
      <c r="G193" s="368"/>
      <c r="H193" s="341"/>
      <c r="I193" s="342"/>
      <c r="J193" s="337"/>
      <c r="K193" s="13"/>
      <c r="L193" s="338"/>
      <c r="M193" s="339"/>
      <c r="N193" s="340"/>
    </row>
    <row r="194" spans="1:14" x14ac:dyDescent="0.2">
      <c r="A194" s="343">
        <v>24</v>
      </c>
      <c r="B194" s="333"/>
      <c r="C194" s="350" t="s">
        <v>470</v>
      </c>
      <c r="D194" s="349"/>
      <c r="E194" s="369"/>
      <c r="F194" s="218"/>
      <c r="G194" s="368"/>
      <c r="H194" s="181">
        <f>+H195+H203+H209+H213</f>
        <v>0</v>
      </c>
      <c r="I194" s="182">
        <f>+I195+I203+I209+I213</f>
        <v>0</v>
      </c>
    </row>
    <row r="195" spans="1:14" x14ac:dyDescent="0.2">
      <c r="A195" s="332"/>
      <c r="B195" s="355" t="s">
        <v>368</v>
      </c>
      <c r="C195" s="356" t="s">
        <v>551</v>
      </c>
      <c r="D195" s="160"/>
      <c r="E195" s="224"/>
      <c r="F195" s="218"/>
      <c r="G195" s="368"/>
      <c r="H195" s="181">
        <f>SUM(H196:H202)</f>
        <v>0</v>
      </c>
      <c r="I195" s="182">
        <f>SUM(I196:I202)</f>
        <v>0</v>
      </c>
    </row>
    <row r="196" spans="1:14" x14ac:dyDescent="0.2">
      <c r="A196" s="332"/>
      <c r="B196" s="333" t="s">
        <v>555</v>
      </c>
      <c r="C196" s="334" t="s">
        <v>404</v>
      </c>
      <c r="D196" s="160" t="s">
        <v>396</v>
      </c>
      <c r="E196" s="224">
        <v>1</v>
      </c>
      <c r="F196" s="218"/>
      <c r="G196" s="368"/>
      <c r="H196" s="335">
        <f>+E196*F196</f>
        <v>0</v>
      </c>
      <c r="I196" s="336">
        <f>+E196*G196</f>
        <v>0</v>
      </c>
    </row>
    <row r="197" spans="1:14" x14ac:dyDescent="0.2">
      <c r="A197" s="332"/>
      <c r="B197" s="333" t="s">
        <v>556</v>
      </c>
      <c r="C197" s="334" t="s">
        <v>405</v>
      </c>
      <c r="D197" s="160" t="s">
        <v>396</v>
      </c>
      <c r="E197" s="224">
        <v>1</v>
      </c>
      <c r="F197" s="218"/>
      <c r="G197" s="368"/>
      <c r="H197" s="335">
        <f>+E197*F197</f>
        <v>0</v>
      </c>
      <c r="I197" s="336">
        <f>+E197*G197</f>
        <v>0</v>
      </c>
    </row>
    <row r="198" spans="1:14" x14ac:dyDescent="0.2">
      <c r="A198" s="332"/>
      <c r="B198" s="333" t="s">
        <v>557</v>
      </c>
      <c r="C198" s="334" t="s">
        <v>776</v>
      </c>
      <c r="D198" s="160" t="s">
        <v>396</v>
      </c>
      <c r="E198" s="224">
        <v>1</v>
      </c>
      <c r="F198" s="218"/>
      <c r="G198" s="368"/>
      <c r="H198" s="335">
        <f t="shared" si="14"/>
        <v>0</v>
      </c>
      <c r="I198" s="336">
        <f t="shared" si="15"/>
        <v>0</v>
      </c>
    </row>
    <row r="199" spans="1:14" x14ac:dyDescent="0.2">
      <c r="A199" s="332"/>
      <c r="B199" s="333" t="s">
        <v>558</v>
      </c>
      <c r="C199" s="334" t="s">
        <v>777</v>
      </c>
      <c r="D199" s="160" t="s">
        <v>396</v>
      </c>
      <c r="E199" s="224">
        <v>2</v>
      </c>
      <c r="F199" s="218"/>
      <c r="G199" s="368"/>
      <c r="H199" s="335">
        <f t="shared" si="14"/>
        <v>0</v>
      </c>
      <c r="I199" s="336">
        <f t="shared" si="15"/>
        <v>0</v>
      </c>
    </row>
    <row r="200" spans="1:14" x14ac:dyDescent="0.2">
      <c r="A200" s="332"/>
      <c r="B200" s="333" t="s">
        <v>559</v>
      </c>
      <c r="C200" s="334" t="s">
        <v>778</v>
      </c>
      <c r="D200" s="160" t="s">
        <v>396</v>
      </c>
      <c r="E200" s="224">
        <v>2</v>
      </c>
      <c r="F200" s="218"/>
      <c r="G200" s="368"/>
      <c r="H200" s="335">
        <f t="shared" si="14"/>
        <v>0</v>
      </c>
      <c r="I200" s="336">
        <f t="shared" si="15"/>
        <v>0</v>
      </c>
    </row>
    <row r="201" spans="1:14" x14ac:dyDescent="0.2">
      <c r="A201" s="332"/>
      <c r="B201" s="333" t="s">
        <v>560</v>
      </c>
      <c r="C201" s="334" t="s">
        <v>406</v>
      </c>
      <c r="D201" s="160" t="s">
        <v>396</v>
      </c>
      <c r="E201" s="224">
        <v>1</v>
      </c>
      <c r="F201" s="218"/>
      <c r="G201" s="368"/>
      <c r="H201" s="335">
        <f t="shared" si="14"/>
        <v>0</v>
      </c>
      <c r="I201" s="336">
        <f t="shared" si="15"/>
        <v>0</v>
      </c>
    </row>
    <row r="202" spans="1:14" x14ac:dyDescent="0.2">
      <c r="A202" s="332"/>
      <c r="B202" s="333" t="s">
        <v>561</v>
      </c>
      <c r="C202" s="334" t="s">
        <v>779</v>
      </c>
      <c r="D202" s="160" t="s">
        <v>396</v>
      </c>
      <c r="E202" s="224">
        <v>1</v>
      </c>
      <c r="F202" s="218"/>
      <c r="G202" s="368"/>
      <c r="H202" s="335">
        <f t="shared" si="14"/>
        <v>0</v>
      </c>
      <c r="I202" s="336">
        <f t="shared" si="15"/>
        <v>0</v>
      </c>
    </row>
    <row r="203" spans="1:14" x14ac:dyDescent="0.2">
      <c r="A203" s="332"/>
      <c r="B203" s="355" t="s">
        <v>370</v>
      </c>
      <c r="C203" s="356" t="s">
        <v>552</v>
      </c>
      <c r="D203" s="160"/>
      <c r="E203" s="224"/>
      <c r="F203" s="218"/>
      <c r="G203" s="368"/>
      <c r="H203" s="181">
        <f>SUM(H204:H208)</f>
        <v>0</v>
      </c>
      <c r="I203" s="182">
        <f>SUM(I204:I208)</f>
        <v>0</v>
      </c>
    </row>
    <row r="204" spans="1:14" ht="25.5" x14ac:dyDescent="0.2">
      <c r="A204" s="332"/>
      <c r="B204" s="333" t="s">
        <v>562</v>
      </c>
      <c r="C204" s="334" t="s">
        <v>780</v>
      </c>
      <c r="D204" s="160" t="s">
        <v>396</v>
      </c>
      <c r="E204" s="224">
        <v>1</v>
      </c>
      <c r="F204" s="218"/>
      <c r="G204" s="368"/>
      <c r="H204" s="335">
        <f t="shared" si="14"/>
        <v>0</v>
      </c>
      <c r="I204" s="336">
        <f t="shared" si="15"/>
        <v>0</v>
      </c>
    </row>
    <row r="205" spans="1:14" ht="25.5" x14ac:dyDescent="0.2">
      <c r="A205" s="332"/>
      <c r="B205" s="333" t="s">
        <v>563</v>
      </c>
      <c r="C205" s="334" t="s">
        <v>781</v>
      </c>
      <c r="D205" s="160" t="s">
        <v>396</v>
      </c>
      <c r="E205" s="224">
        <v>1</v>
      </c>
      <c r="F205" s="218"/>
      <c r="G205" s="368"/>
      <c r="H205" s="335">
        <f t="shared" si="14"/>
        <v>0</v>
      </c>
      <c r="I205" s="336">
        <f t="shared" si="15"/>
        <v>0</v>
      </c>
    </row>
    <row r="206" spans="1:14" ht="25.5" x14ac:dyDescent="0.2">
      <c r="A206" s="332"/>
      <c r="B206" s="333" t="s">
        <v>564</v>
      </c>
      <c r="C206" s="334" t="s">
        <v>407</v>
      </c>
      <c r="D206" s="160" t="s">
        <v>396</v>
      </c>
      <c r="E206" s="224">
        <v>1</v>
      </c>
      <c r="F206" s="218"/>
      <c r="G206" s="368"/>
      <c r="H206" s="335">
        <f>+E206*F207</f>
        <v>0</v>
      </c>
      <c r="I206" s="336">
        <f t="shared" si="15"/>
        <v>0</v>
      </c>
    </row>
    <row r="207" spans="1:14" x14ac:dyDescent="0.2">
      <c r="A207" s="332"/>
      <c r="B207" s="333" t="s">
        <v>565</v>
      </c>
      <c r="C207" s="334" t="s">
        <v>408</v>
      </c>
      <c r="D207" s="160" t="s">
        <v>396</v>
      </c>
      <c r="E207" s="224">
        <v>1</v>
      </c>
      <c r="F207" s="218"/>
      <c r="G207" s="368"/>
      <c r="H207" s="335">
        <f t="shared" si="14"/>
        <v>0</v>
      </c>
      <c r="I207" s="336">
        <f t="shared" si="15"/>
        <v>0</v>
      </c>
    </row>
    <row r="208" spans="1:14" x14ac:dyDescent="0.2">
      <c r="A208" s="332"/>
      <c r="B208" s="333" t="s">
        <v>566</v>
      </c>
      <c r="C208" s="334" t="s">
        <v>782</v>
      </c>
      <c r="D208" s="160" t="s">
        <v>396</v>
      </c>
      <c r="E208" s="224">
        <v>1</v>
      </c>
      <c r="F208" s="218"/>
      <c r="G208" s="368"/>
      <c r="H208" s="335">
        <f t="shared" si="14"/>
        <v>0</v>
      </c>
      <c r="I208" s="336">
        <f t="shared" si="15"/>
        <v>0</v>
      </c>
    </row>
    <row r="209" spans="1:14" x14ac:dyDescent="0.2">
      <c r="A209" s="332"/>
      <c r="B209" s="355" t="s">
        <v>380</v>
      </c>
      <c r="C209" s="356" t="s">
        <v>553</v>
      </c>
      <c r="D209" s="160"/>
      <c r="E209" s="224"/>
      <c r="F209" s="218"/>
      <c r="G209" s="368"/>
      <c r="H209" s="181">
        <f>SUM(H210:H212)</f>
        <v>0</v>
      </c>
      <c r="I209" s="182">
        <f>SUM(I210:I212)</f>
        <v>0</v>
      </c>
    </row>
    <row r="210" spans="1:14" x14ac:dyDescent="0.2">
      <c r="A210" s="332"/>
      <c r="B210" s="333" t="s">
        <v>567</v>
      </c>
      <c r="C210" s="334" t="s">
        <v>783</v>
      </c>
      <c r="D210" s="160" t="s">
        <v>396</v>
      </c>
      <c r="E210" s="224">
        <v>1</v>
      </c>
      <c r="F210" s="218"/>
      <c r="G210" s="368"/>
      <c r="H210" s="335">
        <f t="shared" si="14"/>
        <v>0</v>
      </c>
      <c r="I210" s="336">
        <f t="shared" si="15"/>
        <v>0</v>
      </c>
    </row>
    <row r="211" spans="1:14" x14ac:dyDescent="0.2">
      <c r="A211" s="332"/>
      <c r="B211" s="333" t="s">
        <v>568</v>
      </c>
      <c r="C211" s="334" t="s">
        <v>729</v>
      </c>
      <c r="D211" s="160" t="s">
        <v>396</v>
      </c>
      <c r="E211" s="224">
        <v>1</v>
      </c>
      <c r="F211" s="218"/>
      <c r="G211" s="368"/>
      <c r="H211" s="335">
        <f t="shared" si="14"/>
        <v>0</v>
      </c>
      <c r="I211" s="336">
        <f t="shared" si="15"/>
        <v>0</v>
      </c>
    </row>
    <row r="212" spans="1:14" x14ac:dyDescent="0.2">
      <c r="A212" s="332"/>
      <c r="B212" s="333" t="s">
        <v>569</v>
      </c>
      <c r="C212" s="334" t="s">
        <v>782</v>
      </c>
      <c r="D212" s="160" t="s">
        <v>396</v>
      </c>
      <c r="E212" s="224">
        <v>1</v>
      </c>
      <c r="F212" s="218"/>
      <c r="G212" s="368"/>
      <c r="H212" s="335">
        <f t="shared" si="14"/>
        <v>0</v>
      </c>
      <c r="I212" s="336">
        <f t="shared" si="15"/>
        <v>0</v>
      </c>
    </row>
    <row r="213" spans="1:14" x14ac:dyDescent="0.2">
      <c r="A213" s="332"/>
      <c r="B213" s="355" t="s">
        <v>409</v>
      </c>
      <c r="C213" s="356" t="s">
        <v>554</v>
      </c>
      <c r="D213" s="160"/>
      <c r="E213" s="224"/>
      <c r="F213" s="218"/>
      <c r="G213" s="368"/>
      <c r="H213" s="181">
        <f>SUM(H214:H221)</f>
        <v>0</v>
      </c>
      <c r="I213" s="182">
        <f>SUM(I214:I221)</f>
        <v>0</v>
      </c>
    </row>
    <row r="214" spans="1:14" x14ac:dyDescent="0.2">
      <c r="A214" s="332"/>
      <c r="B214" s="333" t="s">
        <v>410</v>
      </c>
      <c r="C214" s="334" t="s">
        <v>784</v>
      </c>
      <c r="D214" s="160" t="s">
        <v>396</v>
      </c>
      <c r="E214" s="224">
        <v>2</v>
      </c>
      <c r="F214" s="218"/>
      <c r="G214" s="368"/>
      <c r="H214" s="335">
        <f t="shared" si="14"/>
        <v>0</v>
      </c>
      <c r="I214" s="336">
        <f t="shared" si="15"/>
        <v>0</v>
      </c>
    </row>
    <row r="215" spans="1:14" x14ac:dyDescent="0.2">
      <c r="A215" s="332"/>
      <c r="B215" s="333" t="s">
        <v>411</v>
      </c>
      <c r="C215" s="334" t="s">
        <v>412</v>
      </c>
      <c r="D215" s="160" t="s">
        <v>396</v>
      </c>
      <c r="E215" s="224">
        <v>1</v>
      </c>
      <c r="F215" s="218"/>
      <c r="G215" s="368"/>
      <c r="H215" s="335">
        <f t="shared" si="14"/>
        <v>0</v>
      </c>
      <c r="I215" s="336">
        <f t="shared" si="15"/>
        <v>0</v>
      </c>
    </row>
    <row r="216" spans="1:14" x14ac:dyDescent="0.2">
      <c r="A216" s="332"/>
      <c r="B216" s="333" t="s">
        <v>413</v>
      </c>
      <c r="C216" s="334" t="s">
        <v>414</v>
      </c>
      <c r="D216" s="160" t="s">
        <v>36</v>
      </c>
      <c r="E216" s="225">
        <v>1</v>
      </c>
      <c r="F216" s="218"/>
      <c r="G216" s="368"/>
      <c r="H216" s="335">
        <f t="shared" si="14"/>
        <v>0</v>
      </c>
      <c r="I216" s="336">
        <f t="shared" si="15"/>
        <v>0</v>
      </c>
    </row>
    <row r="217" spans="1:14" x14ac:dyDescent="0.2">
      <c r="A217" s="332"/>
      <c r="B217" s="333" t="s">
        <v>415</v>
      </c>
      <c r="C217" s="334" t="s">
        <v>785</v>
      </c>
      <c r="D217" s="160" t="s">
        <v>396</v>
      </c>
      <c r="E217" s="224">
        <v>50</v>
      </c>
      <c r="F217" s="218"/>
      <c r="G217" s="368"/>
      <c r="H217" s="335">
        <f t="shared" si="14"/>
        <v>0</v>
      </c>
      <c r="I217" s="336">
        <f t="shared" si="15"/>
        <v>0</v>
      </c>
    </row>
    <row r="218" spans="1:14" x14ac:dyDescent="0.2">
      <c r="A218" s="332"/>
      <c r="B218" s="333" t="s">
        <v>416</v>
      </c>
      <c r="C218" s="334" t="s">
        <v>786</v>
      </c>
      <c r="D218" s="160" t="s">
        <v>396</v>
      </c>
      <c r="E218" s="224">
        <v>100</v>
      </c>
      <c r="F218" s="218"/>
      <c r="G218" s="368"/>
      <c r="H218" s="335">
        <f t="shared" si="14"/>
        <v>0</v>
      </c>
      <c r="I218" s="336">
        <f t="shared" si="15"/>
        <v>0</v>
      </c>
    </row>
    <row r="219" spans="1:14" x14ac:dyDescent="0.2">
      <c r="A219" s="332"/>
      <c r="B219" s="333" t="s">
        <v>417</v>
      </c>
      <c r="C219" s="334" t="s">
        <v>418</v>
      </c>
      <c r="D219" s="160" t="s">
        <v>396</v>
      </c>
      <c r="E219" s="224">
        <v>2</v>
      </c>
      <c r="F219" s="218"/>
      <c r="G219" s="368"/>
      <c r="H219" s="335">
        <f t="shared" si="14"/>
        <v>0</v>
      </c>
      <c r="I219" s="336">
        <f t="shared" si="15"/>
        <v>0</v>
      </c>
    </row>
    <row r="220" spans="1:14" x14ac:dyDescent="0.2">
      <c r="A220" s="332"/>
      <c r="B220" s="333" t="s">
        <v>419</v>
      </c>
      <c r="C220" s="334" t="s">
        <v>420</v>
      </c>
      <c r="D220" s="160" t="s">
        <v>36</v>
      </c>
      <c r="E220" s="225">
        <v>1</v>
      </c>
      <c r="F220" s="218"/>
      <c r="G220" s="368"/>
      <c r="H220" s="335">
        <f t="shared" si="14"/>
        <v>0</v>
      </c>
      <c r="I220" s="336">
        <f t="shared" si="15"/>
        <v>0</v>
      </c>
    </row>
    <row r="221" spans="1:14" x14ac:dyDescent="0.2">
      <c r="A221" s="332"/>
      <c r="B221" s="333" t="s">
        <v>421</v>
      </c>
      <c r="C221" s="334" t="s">
        <v>787</v>
      </c>
      <c r="D221" s="160" t="s">
        <v>396</v>
      </c>
      <c r="E221" s="224">
        <v>1</v>
      </c>
      <c r="F221" s="218"/>
      <c r="G221" s="368"/>
      <c r="H221" s="335">
        <f t="shared" si="14"/>
        <v>0</v>
      </c>
      <c r="I221" s="336">
        <f t="shared" si="15"/>
        <v>0</v>
      </c>
    </row>
    <row r="222" spans="1:14" ht="4.5" customHeight="1" x14ac:dyDescent="0.2">
      <c r="A222" s="332"/>
      <c r="B222" s="333"/>
      <c r="C222" s="334"/>
      <c r="D222" s="160"/>
      <c r="E222" s="224"/>
      <c r="F222" s="218"/>
      <c r="G222" s="368"/>
      <c r="H222" s="341"/>
      <c r="I222" s="342"/>
      <c r="J222" s="337"/>
      <c r="K222" s="13"/>
      <c r="L222" s="338"/>
      <c r="M222" s="339"/>
      <c r="N222" s="340"/>
    </row>
    <row r="223" spans="1:14" ht="25.5" x14ac:dyDescent="0.2">
      <c r="A223" s="343">
        <v>25</v>
      </c>
      <c r="B223" s="333"/>
      <c r="C223" s="348" t="s">
        <v>422</v>
      </c>
      <c r="D223" s="160" t="s">
        <v>365</v>
      </c>
      <c r="E223" s="224">
        <v>1</v>
      </c>
      <c r="F223" s="218"/>
      <c r="G223" s="368"/>
      <c r="H223" s="353">
        <f>+E223*F223</f>
        <v>0</v>
      </c>
      <c r="I223" s="354">
        <f>+E223*G223</f>
        <v>0</v>
      </c>
    </row>
    <row r="224" spans="1:14" ht="4.5" customHeight="1" x14ac:dyDescent="0.2">
      <c r="A224" s="332"/>
      <c r="B224" s="333"/>
      <c r="C224" s="334"/>
      <c r="D224" s="160"/>
      <c r="E224" s="224"/>
      <c r="F224" s="218"/>
      <c r="G224" s="368"/>
      <c r="H224" s="341"/>
      <c r="I224" s="342"/>
      <c r="J224" s="337"/>
      <c r="K224" s="13"/>
      <c r="L224" s="338"/>
      <c r="M224" s="339"/>
      <c r="N224" s="340"/>
    </row>
    <row r="225" spans="1:14" ht="38.25" x14ac:dyDescent="0.2">
      <c r="A225" s="343">
        <v>26</v>
      </c>
      <c r="B225" s="333"/>
      <c r="C225" s="348" t="s">
        <v>570</v>
      </c>
      <c r="D225" s="160" t="s">
        <v>365</v>
      </c>
      <c r="E225" s="224">
        <v>1</v>
      </c>
      <c r="F225" s="218"/>
      <c r="G225" s="368"/>
      <c r="H225" s="353">
        <f>+E225*F225</f>
        <v>0</v>
      </c>
      <c r="I225" s="354">
        <f>+E225*G225</f>
        <v>0</v>
      </c>
    </row>
    <row r="226" spans="1:14" ht="4.5" customHeight="1" x14ac:dyDescent="0.2">
      <c r="A226" s="332"/>
      <c r="B226" s="333"/>
      <c r="C226" s="334"/>
      <c r="D226" s="160"/>
      <c r="E226" s="224"/>
      <c r="F226" s="218"/>
      <c r="G226" s="368"/>
      <c r="H226" s="341"/>
      <c r="I226" s="342"/>
      <c r="J226" s="337"/>
      <c r="K226" s="13"/>
      <c r="L226" s="338"/>
      <c r="M226" s="339"/>
      <c r="N226" s="340"/>
    </row>
    <row r="227" spans="1:14" ht="38.25" x14ac:dyDescent="0.2">
      <c r="A227" s="343">
        <v>27</v>
      </c>
      <c r="B227" s="333"/>
      <c r="C227" s="348" t="s">
        <v>571</v>
      </c>
      <c r="D227" s="160" t="s">
        <v>365</v>
      </c>
      <c r="E227" s="224">
        <v>1</v>
      </c>
      <c r="F227" s="218"/>
      <c r="G227" s="368"/>
      <c r="H227" s="353">
        <f>+E227*F227</f>
        <v>0</v>
      </c>
      <c r="I227" s="354">
        <f>+E227*G227</f>
        <v>0</v>
      </c>
    </row>
    <row r="228" spans="1:14" ht="4.5" customHeight="1" x14ac:dyDescent="0.2">
      <c r="A228" s="332"/>
      <c r="B228" s="333"/>
      <c r="C228" s="334"/>
      <c r="D228" s="160"/>
      <c r="E228" s="224"/>
      <c r="F228" s="218"/>
      <c r="G228" s="368"/>
      <c r="H228" s="341"/>
      <c r="I228" s="342"/>
      <c r="J228" s="337"/>
      <c r="K228" s="13"/>
      <c r="L228" s="338"/>
      <c r="M228" s="339"/>
      <c r="N228" s="340"/>
    </row>
    <row r="229" spans="1:14" x14ac:dyDescent="0.2">
      <c r="A229" s="343">
        <v>28</v>
      </c>
      <c r="B229" s="333"/>
      <c r="C229" s="348" t="s">
        <v>423</v>
      </c>
      <c r="D229" s="160" t="s">
        <v>396</v>
      </c>
      <c r="E229" s="224">
        <v>1</v>
      </c>
      <c r="F229" s="218"/>
      <c r="G229" s="368"/>
      <c r="H229" s="353">
        <f>+E229*F229</f>
        <v>0</v>
      </c>
      <c r="I229" s="354">
        <f>+E229*G229</f>
        <v>0</v>
      </c>
    </row>
    <row r="230" spans="1:14" ht="4.5" customHeight="1" x14ac:dyDescent="0.2">
      <c r="A230" s="357"/>
      <c r="B230" s="358"/>
      <c r="C230" s="359"/>
      <c r="D230" s="30"/>
      <c r="E230" s="370"/>
      <c r="F230" s="371"/>
      <c r="G230" s="372"/>
      <c r="H230" s="363"/>
      <c r="I230" s="364"/>
      <c r="J230" s="337"/>
      <c r="K230" s="13"/>
      <c r="L230" s="338"/>
      <c r="M230" s="339"/>
      <c r="N230" s="340"/>
    </row>
    <row r="231" spans="1:14" x14ac:dyDescent="0.2">
      <c r="A231" s="373"/>
      <c r="B231" s="374"/>
      <c r="C231" s="375"/>
      <c r="D231" s="224"/>
      <c r="E231" s="224"/>
      <c r="F231" s="218"/>
      <c r="G231" s="368"/>
      <c r="H231" s="335">
        <f t="shared" ref="H231:H240" si="16">+E231*F231</f>
        <v>0</v>
      </c>
      <c r="I231" s="336">
        <f t="shared" ref="I231:I240" si="17">+E231*G231</f>
        <v>0</v>
      </c>
    </row>
    <row r="232" spans="1:14" x14ac:dyDescent="0.2">
      <c r="A232" s="373"/>
      <c r="B232" s="374"/>
      <c r="C232" s="375"/>
      <c r="D232" s="224"/>
      <c r="E232" s="224"/>
      <c r="F232" s="218"/>
      <c r="G232" s="368"/>
      <c r="H232" s="335">
        <f t="shared" si="16"/>
        <v>0</v>
      </c>
      <c r="I232" s="336">
        <f t="shared" si="17"/>
        <v>0</v>
      </c>
    </row>
    <row r="233" spans="1:14" x14ac:dyDescent="0.2">
      <c r="A233" s="373"/>
      <c r="B233" s="374"/>
      <c r="C233" s="375"/>
      <c r="D233" s="224"/>
      <c r="E233" s="224"/>
      <c r="F233" s="218"/>
      <c r="G233" s="368"/>
      <c r="H233" s="335">
        <f t="shared" si="16"/>
        <v>0</v>
      </c>
      <c r="I233" s="336">
        <f t="shared" si="17"/>
        <v>0</v>
      </c>
    </row>
    <row r="234" spans="1:14" x14ac:dyDescent="0.2">
      <c r="A234" s="373"/>
      <c r="B234" s="374"/>
      <c r="C234" s="375"/>
      <c r="D234" s="224"/>
      <c r="E234" s="224"/>
      <c r="F234" s="218"/>
      <c r="G234" s="368"/>
      <c r="H234" s="335">
        <f t="shared" si="16"/>
        <v>0</v>
      </c>
      <c r="I234" s="336">
        <f t="shared" si="17"/>
        <v>0</v>
      </c>
    </row>
    <row r="235" spans="1:14" x14ac:dyDescent="0.2">
      <c r="A235" s="373"/>
      <c r="B235" s="374"/>
      <c r="C235" s="375"/>
      <c r="D235" s="224"/>
      <c r="E235" s="224"/>
      <c r="F235" s="218"/>
      <c r="G235" s="368"/>
      <c r="H235" s="335">
        <f t="shared" si="16"/>
        <v>0</v>
      </c>
      <c r="I235" s="336">
        <f t="shared" si="17"/>
        <v>0</v>
      </c>
    </row>
    <row r="236" spans="1:14" x14ac:dyDescent="0.2">
      <c r="A236" s="373"/>
      <c r="B236" s="374"/>
      <c r="C236" s="375"/>
      <c r="D236" s="224"/>
      <c r="E236" s="224"/>
      <c r="F236" s="218"/>
      <c r="G236" s="368"/>
      <c r="H236" s="335">
        <f t="shared" si="16"/>
        <v>0</v>
      </c>
      <c r="I236" s="336">
        <f t="shared" si="17"/>
        <v>0</v>
      </c>
    </row>
    <row r="237" spans="1:14" x14ac:dyDescent="0.2">
      <c r="A237" s="373"/>
      <c r="B237" s="374"/>
      <c r="C237" s="375"/>
      <c r="D237" s="224"/>
      <c r="E237" s="224"/>
      <c r="F237" s="218"/>
      <c r="G237" s="368"/>
      <c r="H237" s="335">
        <f t="shared" si="16"/>
        <v>0</v>
      </c>
      <c r="I237" s="336">
        <f t="shared" si="17"/>
        <v>0</v>
      </c>
    </row>
    <row r="238" spans="1:14" x14ac:dyDescent="0.2">
      <c r="A238" s="373"/>
      <c r="B238" s="374"/>
      <c r="C238" s="375"/>
      <c r="D238" s="224"/>
      <c r="E238" s="224"/>
      <c r="F238" s="218"/>
      <c r="G238" s="368"/>
      <c r="H238" s="335">
        <f t="shared" si="16"/>
        <v>0</v>
      </c>
      <c r="I238" s="336">
        <f t="shared" si="17"/>
        <v>0</v>
      </c>
    </row>
    <row r="239" spans="1:14" x14ac:dyDescent="0.2">
      <c r="A239" s="373"/>
      <c r="B239" s="374"/>
      <c r="C239" s="375"/>
      <c r="D239" s="224"/>
      <c r="E239" s="224"/>
      <c r="F239" s="218"/>
      <c r="G239" s="368"/>
      <c r="H239" s="335">
        <f t="shared" si="16"/>
        <v>0</v>
      </c>
      <c r="I239" s="336">
        <f t="shared" si="17"/>
        <v>0</v>
      </c>
    </row>
    <row r="240" spans="1:14" x14ac:dyDescent="0.2">
      <c r="A240" s="373"/>
      <c r="B240" s="374"/>
      <c r="C240" s="375"/>
      <c r="D240" s="224"/>
      <c r="E240" s="224"/>
      <c r="F240" s="218"/>
      <c r="G240" s="368"/>
      <c r="H240" s="335">
        <f t="shared" si="16"/>
        <v>0</v>
      </c>
      <c r="I240" s="336">
        <f t="shared" si="17"/>
        <v>0</v>
      </c>
    </row>
    <row r="241" spans="1:14" ht="4.5" customHeight="1" thickBot="1" x14ac:dyDescent="0.25">
      <c r="A241" s="357"/>
      <c r="B241" s="358"/>
      <c r="C241" s="359"/>
      <c r="D241" s="30"/>
      <c r="E241" s="360"/>
      <c r="F241" s="361"/>
      <c r="G241" s="362"/>
      <c r="H241" s="363"/>
      <c r="I241" s="364"/>
      <c r="J241" s="337"/>
      <c r="K241" s="13"/>
      <c r="L241" s="338"/>
      <c r="M241" s="339"/>
      <c r="N241" s="340"/>
    </row>
    <row r="242" spans="1:14" s="2" customFormat="1" ht="20.100000000000001" customHeight="1" thickBot="1" x14ac:dyDescent="0.25">
      <c r="A242" s="744" t="str">
        <f>+INDICE!C12</f>
        <v>C-2 Construcción LAT 132 kV ET Mendoza Norte - ET Las Heras</v>
      </c>
      <c r="B242" s="745"/>
      <c r="C242" s="745"/>
      <c r="D242" s="745"/>
      <c r="E242" s="745"/>
      <c r="F242" s="745" t="s">
        <v>756</v>
      </c>
      <c r="G242" s="746"/>
      <c r="H242" s="365">
        <f>+H8+H26+H44+H53+H62+H71+H76+H86+H90+H94+H103+H109+H115+H121+H135+H142+H148+H152+H156+H162+H171+H187+H189+H195+H203+H209+H213+H223+H225+H227+H229</f>
        <v>0</v>
      </c>
      <c r="I242" s="365">
        <f>+I8+I26+I44+I53+I62+I71+I76+I86+I90+I94+I103+I109+I115+I121+I135+I142+I148+I152+I156+I162+I171+I187+I189+I195+I203+I209+I213+I223+I225+I227+I229</f>
        <v>0</v>
      </c>
    </row>
    <row r="243" spans="1:14" x14ac:dyDescent="0.2">
      <c r="A243" s="610" t="s">
        <v>757</v>
      </c>
      <c r="B243" s="610"/>
      <c r="C243" s="610"/>
      <c r="D243" s="610"/>
      <c r="E243" s="610"/>
      <c r="F243" s="610"/>
      <c r="G243" s="610"/>
      <c r="H243" s="610"/>
      <c r="I243" s="610"/>
    </row>
    <row r="244" spans="1:14" x14ac:dyDescent="0.2">
      <c r="A244" s="611" t="s">
        <v>758</v>
      </c>
      <c r="B244" s="611"/>
      <c r="C244" s="611"/>
      <c r="D244" s="611"/>
      <c r="E244" s="611"/>
      <c r="F244" s="611"/>
      <c r="G244" s="611"/>
      <c r="H244" s="611"/>
      <c r="I244" s="611"/>
    </row>
    <row r="245" spans="1:14" x14ac:dyDescent="0.2">
      <c r="A245" s="612"/>
      <c r="B245" s="612"/>
      <c r="C245" s="612"/>
      <c r="D245" s="612"/>
      <c r="E245" s="612"/>
      <c r="F245" s="612"/>
      <c r="G245" s="612"/>
      <c r="H245" s="612"/>
      <c r="I245" s="612"/>
    </row>
    <row r="246" spans="1:14" x14ac:dyDescent="0.2">
      <c r="A246" s="244"/>
      <c r="B246" s="244"/>
      <c r="C246" s="244"/>
      <c r="D246" s="244"/>
      <c r="E246" s="244"/>
      <c r="F246" s="244"/>
      <c r="G246" s="244"/>
      <c r="H246" s="244"/>
      <c r="I246" s="244"/>
    </row>
    <row r="247" spans="1:14" ht="15.75" x14ac:dyDescent="0.25">
      <c r="A247"/>
      <c r="B247"/>
      <c r="C247" s="613" t="s">
        <v>759</v>
      </c>
      <c r="D247" s="613"/>
      <c r="E247"/>
      <c r="F247"/>
      <c r="G247" s="152"/>
      <c r="H247" s="613" t="s">
        <v>759</v>
      </c>
      <c r="I247" s="613"/>
    </row>
    <row r="248" spans="1:14" ht="15.75" x14ac:dyDescent="0.25">
      <c r="A248"/>
      <c r="B248"/>
      <c r="C248" s="606" t="s">
        <v>760</v>
      </c>
      <c r="D248" s="606"/>
      <c r="E248"/>
      <c r="F248"/>
      <c r="G248" s="152"/>
      <c r="H248" s="606" t="s">
        <v>761</v>
      </c>
      <c r="I248" s="606"/>
    </row>
  </sheetData>
  <sheetProtection algorithmName="SHA-512" hashValue="/gBABzLc1Q9iR4jXBR6amtYeB1A2bPl+r9JTMs7RpTeSavfzunAc5JyA9nrKMhgTWZ5Ny8ImkNWGppP/kj8IKQ==" saltValue="DYBPHXBt49SQFZTlEfPLcA==" spinCount="100000" sheet="1" objects="1" scenarios="1"/>
  <mergeCells count="17">
    <mergeCell ref="A242:E242"/>
    <mergeCell ref="F242:G242"/>
    <mergeCell ref="C248:D248"/>
    <mergeCell ref="H248:I248"/>
    <mergeCell ref="A243:I243"/>
    <mergeCell ref="A244:I244"/>
    <mergeCell ref="A245:I245"/>
    <mergeCell ref="C247:D247"/>
    <mergeCell ref="H247:I247"/>
    <mergeCell ref="A1:I1"/>
    <mergeCell ref="A3:I3"/>
    <mergeCell ref="A5:A7"/>
    <mergeCell ref="B5:B7"/>
    <mergeCell ref="D5:D7"/>
    <mergeCell ref="E5:E7"/>
    <mergeCell ref="F5:G6"/>
    <mergeCell ref="H5:I6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81" fitToHeight="0" orientation="landscape" r:id="rId1"/>
  <headerFooter>
    <oddHeader>&amp;L&amp;G&amp;R&amp;G</oddHeader>
  </headerFooter>
  <rowBreaks count="5" manualBreakCount="5">
    <brk id="61" max="8" man="1"/>
    <brk id="127" max="8" man="1"/>
    <brk id="180" max="8" man="1"/>
    <brk id="205" max="8" man="1"/>
    <brk id="232" max="8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C8D52-2C67-49D0-8C78-22754F021417}">
  <sheetPr>
    <pageSetUpPr fitToPage="1"/>
  </sheetPr>
  <dimension ref="A1:F20"/>
  <sheetViews>
    <sheetView showGridLines="0" view="pageBreakPreview" zoomScale="140" zoomScaleNormal="100" zoomScaleSheetLayoutView="140" workbookViewId="0">
      <selection activeCell="A74" sqref="A7:E74"/>
    </sheetView>
  </sheetViews>
  <sheetFormatPr baseColWidth="10" defaultRowHeight="15.75" x14ac:dyDescent="0.25"/>
  <cols>
    <col min="1" max="1" width="8.42578125" style="114" customWidth="1"/>
    <col min="2" max="2" width="75.7109375" style="114" customWidth="1"/>
    <col min="3" max="3" width="7.7109375" style="114" customWidth="1"/>
    <col min="4" max="5" width="24.7109375" style="114" customWidth="1"/>
    <col min="6" max="6" width="8.5703125" style="114" customWidth="1"/>
    <col min="7" max="16384" width="11.42578125" style="114"/>
  </cols>
  <sheetData>
    <row r="1" spans="1:6" s="8" customFormat="1" ht="117.75" customHeight="1" x14ac:dyDescent="0.25">
      <c r="A1" s="747" t="str">
        <f>'C 3'!A1</f>
        <v>PROYECTO: 
CONSTRUCCIÓN DE LA ESTACIÓN TRANSFORMADORA MENDOZA NORTE 220/132 kV Y
OBRAS COMPLEMENTARIAS
ALTERNATIVA  2
OBLIGATORIA</v>
      </c>
      <c r="B1" s="748"/>
      <c r="C1" s="748"/>
      <c r="D1" s="748"/>
      <c r="E1" s="749"/>
    </row>
    <row r="2" spans="1:6" s="8" customFormat="1" ht="21" customHeight="1" x14ac:dyDescent="0.25"/>
    <row r="3" spans="1:6" s="8" customFormat="1" ht="27" customHeight="1" x14ac:dyDescent="0.25">
      <c r="A3" s="750" t="s">
        <v>503</v>
      </c>
      <c r="B3" s="751"/>
      <c r="C3" s="751"/>
      <c r="D3" s="751"/>
      <c r="E3" s="752"/>
      <c r="F3" s="103"/>
    </row>
    <row r="4" spans="1:6" s="8" customFormat="1" x14ac:dyDescent="0.25"/>
    <row r="5" spans="1:6" s="8" customFormat="1" ht="18.75" x14ac:dyDescent="0.25">
      <c r="A5" s="104"/>
      <c r="B5" s="753" t="s">
        <v>25</v>
      </c>
      <c r="C5" s="753"/>
      <c r="D5" s="753"/>
      <c r="E5" s="105"/>
    </row>
    <row r="6" spans="1:6" s="8" customFormat="1" ht="27.75" customHeight="1" thickBot="1" x14ac:dyDescent="0.3"/>
    <row r="7" spans="1:6" s="9" customFormat="1" ht="27" customHeight="1" thickBot="1" x14ac:dyDescent="0.3">
      <c r="A7" s="754" t="s">
        <v>26</v>
      </c>
      <c r="B7" s="755"/>
      <c r="C7" s="755"/>
      <c r="D7" s="759" t="s">
        <v>20</v>
      </c>
      <c r="E7" s="760"/>
    </row>
    <row r="8" spans="1:6" s="9" customFormat="1" ht="27" customHeight="1" thickBot="1" x14ac:dyDescent="0.3">
      <c r="A8" s="756"/>
      <c r="B8" s="757"/>
      <c r="C8" s="758"/>
      <c r="D8" s="106" t="s">
        <v>21</v>
      </c>
      <c r="E8" s="10" t="s">
        <v>22</v>
      </c>
    </row>
    <row r="9" spans="1:6" s="9" customFormat="1" ht="9.9499999999999993" customHeight="1" thickBot="1" x14ac:dyDescent="0.3">
      <c r="A9" s="107"/>
      <c r="B9" s="108"/>
      <c r="C9" s="108"/>
      <c r="D9" s="11"/>
      <c r="E9" s="109"/>
    </row>
    <row r="10" spans="1:6" ht="20.100000000000001" customHeight="1" x14ac:dyDescent="0.25">
      <c r="A10" s="110" t="s">
        <v>572</v>
      </c>
      <c r="B10" s="761" t="s">
        <v>767</v>
      </c>
      <c r="C10" s="762"/>
      <c r="D10" s="111">
        <f>+'C 2.1'!H45</f>
        <v>0</v>
      </c>
      <c r="E10" s="112">
        <f>'C 2.1'!I45</f>
        <v>0</v>
      </c>
      <c r="F10" s="113"/>
    </row>
    <row r="11" spans="1:6" ht="20.100000000000001" customHeight="1" x14ac:dyDescent="0.25">
      <c r="A11" s="115" t="s">
        <v>573</v>
      </c>
      <c r="B11" s="763" t="s">
        <v>764</v>
      </c>
      <c r="C11" s="764"/>
      <c r="D11" s="116">
        <f>+'C 2.2.'!H34</f>
        <v>0</v>
      </c>
      <c r="E11" s="117">
        <f>+'C 2.2.'!I34</f>
        <v>0</v>
      </c>
      <c r="F11" s="113"/>
    </row>
    <row r="12" spans="1:6" ht="20.100000000000001" customHeight="1" thickBot="1" x14ac:dyDescent="0.3">
      <c r="A12" s="118" t="s">
        <v>574</v>
      </c>
      <c r="B12" s="765" t="s">
        <v>765</v>
      </c>
      <c r="C12" s="766"/>
      <c r="D12" s="119">
        <f>+'C 2.3'!H32</f>
        <v>0</v>
      </c>
      <c r="E12" s="120">
        <f>+'C 2.3'!I33</f>
        <v>0</v>
      </c>
      <c r="F12" s="113"/>
    </row>
    <row r="13" spans="1:6" ht="20.100000000000001" customHeight="1" thickBot="1" x14ac:dyDescent="0.3">
      <c r="A13" s="121" t="s">
        <v>575</v>
      </c>
      <c r="B13" s="765" t="s">
        <v>766</v>
      </c>
      <c r="C13" s="766"/>
      <c r="D13" s="119">
        <f>+'C 2.4'!H34</f>
        <v>0</v>
      </c>
      <c r="E13" s="120">
        <f>+'C 2.4'!I34</f>
        <v>0</v>
      </c>
      <c r="F13" s="113"/>
    </row>
    <row r="14" spans="1:6" ht="24" customHeight="1" thickBot="1" x14ac:dyDescent="0.3">
      <c r="A14" s="691" t="s">
        <v>576</v>
      </c>
      <c r="B14" s="767"/>
      <c r="C14" s="768"/>
      <c r="D14" s="122">
        <f>SUM(D10:D13)</f>
        <v>0</v>
      </c>
      <c r="E14" s="123">
        <f>SUM(E10:E13)</f>
        <v>0</v>
      </c>
      <c r="F14" s="124"/>
    </row>
    <row r="15" spans="1:6" ht="18.75" x14ac:dyDescent="0.25">
      <c r="A15" s="254"/>
      <c r="B15" s="254"/>
      <c r="C15" s="254"/>
      <c r="D15" s="255"/>
      <c r="E15" s="256"/>
    </row>
    <row r="16" spans="1:6" ht="18.75" x14ac:dyDescent="0.25">
      <c r="A16" s="254"/>
      <c r="B16" s="254"/>
      <c r="C16" s="254"/>
      <c r="D16" s="255"/>
      <c r="E16" s="256"/>
    </row>
    <row r="17" spans="1:5" x14ac:dyDescent="0.25">
      <c r="A17"/>
      <c r="B17"/>
      <c r="C17"/>
      <c r="D17"/>
      <c r="E17"/>
    </row>
    <row r="18" spans="1:5" x14ac:dyDescent="0.25">
      <c r="A18" s="244"/>
      <c r="B18" s="244"/>
      <c r="C18" s="244"/>
      <c r="D18" s="244"/>
      <c r="E18" s="244"/>
    </row>
    <row r="19" spans="1:5" x14ac:dyDescent="0.25">
      <c r="A19" s="613" t="s">
        <v>759</v>
      </c>
      <c r="B19" s="613"/>
      <c r="C19"/>
      <c r="D19" s="613" t="s">
        <v>759</v>
      </c>
      <c r="E19" s="613"/>
    </row>
    <row r="20" spans="1:5" x14ac:dyDescent="0.25">
      <c r="A20" s="606" t="s">
        <v>760</v>
      </c>
      <c r="B20" s="606"/>
      <c r="C20"/>
      <c r="D20" s="606" t="s">
        <v>761</v>
      </c>
      <c r="E20" s="606"/>
    </row>
  </sheetData>
  <sheetProtection algorithmName="SHA-512" hashValue="4FB5tz0XQGYjpkSYmiZL/vby7LIm/fvDNtc+sDfHFPOLjkYvKn2z34uzBfgaZNarJQ98HrQwnFZHfJ624BEPlw==" saltValue="zz5+tf7nCuXfarFlMRC/RA==" spinCount="100000" sheet="1" objects="1" scenarios="1"/>
  <protectedRanges>
    <protectedRange sqref="B18:C19 D17:E17" name="Rango1_1"/>
  </protectedRanges>
  <mergeCells count="14">
    <mergeCell ref="A19:B19"/>
    <mergeCell ref="D19:E19"/>
    <mergeCell ref="A20:B20"/>
    <mergeCell ref="D20:E20"/>
    <mergeCell ref="A1:E1"/>
    <mergeCell ref="A3:E3"/>
    <mergeCell ref="B5:D5"/>
    <mergeCell ref="A7:C8"/>
    <mergeCell ref="D7:E7"/>
    <mergeCell ref="B10:C10"/>
    <mergeCell ref="B11:C11"/>
    <mergeCell ref="B12:C12"/>
    <mergeCell ref="B13:C13"/>
    <mergeCell ref="A14:C14"/>
  </mergeCells>
  <printOptions horizontalCentered="1"/>
  <pageMargins left="0.39370078740157483" right="0.39370078740157483" top="1.1811023622047245" bottom="0.39370078740157483" header="0.39370078740157483" footer="0.19685039370078741"/>
  <pageSetup paperSize="9" scale="98" fitToHeight="0" orientation="landscape" r:id="rId1"/>
  <headerFooter>
    <oddHeader>&amp;L&amp;G&amp;R&amp;G</oddHeader>
  </headerFooter>
  <colBreaks count="1" manualBreakCount="1">
    <brk id="1" max="20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0C738D764D344089901A65092D2A84" ma:contentTypeVersion="12" ma:contentTypeDescription="Crear nuevo documento." ma:contentTypeScope="" ma:versionID="1226e1cc95acaf3fabc5305479324778">
  <xsd:schema xmlns:xsd="http://www.w3.org/2001/XMLSchema" xmlns:xs="http://www.w3.org/2001/XMLSchema" xmlns:p="http://schemas.microsoft.com/office/2006/metadata/properties" xmlns:ns2="21e1f608-f5e9-4a8f-b318-7cf76fae18fd" xmlns:ns3="640b47f9-902d-4cdc-ad26-02616da7ebbd" targetNamespace="http://schemas.microsoft.com/office/2006/metadata/properties" ma:root="true" ma:fieldsID="5839c4319963acf33adf05427299664b" ns2:_="" ns3:_="">
    <xsd:import namespace="21e1f608-f5e9-4a8f-b318-7cf76fae18fd"/>
    <xsd:import namespace="640b47f9-902d-4cdc-ad26-02616da7e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1f608-f5e9-4a8f-b318-7cf76fae18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6122d1ce-22cc-4308-be6f-1da0c82f6b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b47f9-902d-4cdc-ad26-02616da7ebb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831e6e-7f0e-4829-9b15-e5f73461ea65}" ma:internalName="TaxCatchAll" ma:showField="CatchAllData" ma:web="640b47f9-902d-4cdc-ad26-02616da7e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e1f608-f5e9-4a8f-b318-7cf76fae18fd">
      <Terms xmlns="http://schemas.microsoft.com/office/infopath/2007/PartnerControls"/>
    </lcf76f155ced4ddcb4097134ff3c332f>
    <TaxCatchAll xmlns="640b47f9-902d-4cdc-ad26-02616da7ebbd" xsi:nil="true"/>
  </documentManagement>
</p:properties>
</file>

<file path=customXml/itemProps1.xml><?xml version="1.0" encoding="utf-8"?>
<ds:datastoreItem xmlns:ds="http://schemas.openxmlformats.org/officeDocument/2006/customXml" ds:itemID="{BD3A0B88-F2DD-49F5-9285-496263E25EA1}"/>
</file>

<file path=customXml/itemProps2.xml><?xml version="1.0" encoding="utf-8"?>
<ds:datastoreItem xmlns:ds="http://schemas.openxmlformats.org/officeDocument/2006/customXml" ds:itemID="{16C3C9A4-7EE8-47E1-A493-65B97461D3FD}"/>
</file>

<file path=customXml/itemProps3.xml><?xml version="1.0" encoding="utf-8"?>
<ds:datastoreItem xmlns:ds="http://schemas.openxmlformats.org/officeDocument/2006/customXml" ds:itemID="{C23867B5-6731-4E5A-AB12-A967752802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36</vt:i4>
      </vt:variant>
    </vt:vector>
  </HeadingPairs>
  <TitlesOfParts>
    <vt:vector size="54" baseType="lpstr">
      <vt:lpstr>CARÁTULA</vt:lpstr>
      <vt:lpstr>INDICE</vt:lpstr>
      <vt:lpstr>PLANILLA RESUMEN</vt:lpstr>
      <vt:lpstr>C 1</vt:lpstr>
      <vt:lpstr>C 1.1</vt:lpstr>
      <vt:lpstr>C 1.2</vt:lpstr>
      <vt:lpstr>C 1.3</vt:lpstr>
      <vt:lpstr>C 1.4</vt:lpstr>
      <vt:lpstr>C 2</vt:lpstr>
      <vt:lpstr>C 2.1</vt:lpstr>
      <vt:lpstr>C 2.2.</vt:lpstr>
      <vt:lpstr>C 2.3</vt:lpstr>
      <vt:lpstr>C 2.4</vt:lpstr>
      <vt:lpstr>C 3</vt:lpstr>
      <vt:lpstr>C 3.1</vt:lpstr>
      <vt:lpstr>C 3.2</vt:lpstr>
      <vt:lpstr>C 3.3</vt:lpstr>
      <vt:lpstr>C 3.4</vt:lpstr>
      <vt:lpstr>'C 1.1'!_Toc102653042</vt:lpstr>
      <vt:lpstr>'C 1.1'!_Toc102658894</vt:lpstr>
      <vt:lpstr>'C 1.1'!_Toc102658895</vt:lpstr>
      <vt:lpstr>'C 1.1'!_Toc102989591</vt:lpstr>
      <vt:lpstr>'C 1.1'!_Toc102989592</vt:lpstr>
      <vt:lpstr>'C 1.4'!_Toc133934958</vt:lpstr>
      <vt:lpstr>'C 2.4'!_Toc133934958</vt:lpstr>
      <vt:lpstr>'C 1'!Área_de_impresión</vt:lpstr>
      <vt:lpstr>'C 1.1'!Área_de_impresión</vt:lpstr>
      <vt:lpstr>'C 1.2'!Área_de_impresión</vt:lpstr>
      <vt:lpstr>'C 1.3'!Área_de_impresión</vt:lpstr>
      <vt:lpstr>'C 1.4'!Área_de_impresión</vt:lpstr>
      <vt:lpstr>'C 2'!Área_de_impresión</vt:lpstr>
      <vt:lpstr>'C 2.1'!Área_de_impresión</vt:lpstr>
      <vt:lpstr>'C 2.2.'!Área_de_impresión</vt:lpstr>
      <vt:lpstr>'C 2.3'!Área_de_impresión</vt:lpstr>
      <vt:lpstr>'C 2.4'!Área_de_impresión</vt:lpstr>
      <vt:lpstr>'C 3'!Área_de_impresión</vt:lpstr>
      <vt:lpstr>'C 3.1'!Área_de_impresión</vt:lpstr>
      <vt:lpstr>'C 3.2'!Área_de_impresión</vt:lpstr>
      <vt:lpstr>'C 3.3'!Área_de_impresión</vt:lpstr>
      <vt:lpstr>'C 3.4'!Área_de_impresión</vt:lpstr>
      <vt:lpstr>INDICE!Área_de_impresión</vt:lpstr>
      <vt:lpstr>'PLANILLA RESUMEN'!Área_de_impresión</vt:lpstr>
      <vt:lpstr>'C 1.1'!Títulos_a_imprimir</vt:lpstr>
      <vt:lpstr>'C 1.2'!Títulos_a_imprimir</vt:lpstr>
      <vt:lpstr>'C 1.3'!Títulos_a_imprimir</vt:lpstr>
      <vt:lpstr>'C 1.4'!Títulos_a_imprimir</vt:lpstr>
      <vt:lpstr>'C 2.1'!Títulos_a_imprimir</vt:lpstr>
      <vt:lpstr>'C 2.2.'!Títulos_a_imprimir</vt:lpstr>
      <vt:lpstr>'C 2.3'!Títulos_a_imprimir</vt:lpstr>
      <vt:lpstr>'C 2.4'!Títulos_a_imprimir</vt:lpstr>
      <vt:lpstr>'C 3.1'!Títulos_a_imprimir</vt:lpstr>
      <vt:lpstr>'C 3.2'!Títulos_a_imprimir</vt:lpstr>
      <vt:lpstr>'C 3.3'!Títulos_a_imprimir</vt:lpstr>
      <vt:lpstr>'C 3.4'!Títulos_a_imprimir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Loma De La Mina</cp:lastModifiedBy>
  <cp:revision/>
  <cp:lastPrinted>2026-06-11T16:28:44Z</cp:lastPrinted>
  <dcterms:created xsi:type="dcterms:W3CDTF">2022-04-19T16:18:23Z</dcterms:created>
  <dcterms:modified xsi:type="dcterms:W3CDTF">2026-06-19T18:22:58Z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0x010100A80C738D764D344089901A65092D2A84</vt:lpwstr>
  </property>
</Properties>
</file>