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B-EMESA41\Desktop\2026\FOPIATZAD\ET Mza Norte\VERSION JUNIO-2026\PLANILLAS PROPIAS COSTO SUPERVISION\"/>
    </mc:Choice>
  </mc:AlternateContent>
  <xr:revisionPtr revIDLastSave="0" documentId="13_ncr:1_{B2FF79F7-A5E0-4F2F-BE45-C5070F718C1B}" xr6:coauthVersionLast="47" xr6:coauthVersionMax="47" xr10:uidLastSave="{00000000-0000-0000-0000-000000000000}"/>
  <bookViews>
    <workbookView xWindow="-120" yWindow="-120" windowWidth="29040" windowHeight="15720" tabRatio="836" activeTab="2" xr2:uid="{00000000-000D-0000-FFFF-FFFF00000000}"/>
  </bookViews>
  <sheets>
    <sheet name="CARÁTULA" sheetId="1" r:id="rId1"/>
    <sheet name="INDICE" sheetId="2" r:id="rId2"/>
    <sheet name="PLANILLA RESUMEN" sheetId="3" r:id="rId3"/>
    <sheet name="C 1" sheetId="8" r:id="rId4"/>
    <sheet name="C 1.1" sheetId="13" r:id="rId5"/>
    <sheet name="C 1.2" sheetId="10" r:id="rId6"/>
    <sheet name="C 1.3" sheetId="9" r:id="rId7"/>
    <sheet name="C 1.4" sheetId="12" r:id="rId8"/>
    <sheet name="C 2" sheetId="14" r:id="rId9"/>
    <sheet name="C 2.1" sheetId="15" r:id="rId10"/>
    <sheet name="C 2.2" sheetId="16" r:id="rId11"/>
    <sheet name="C 2.3" sheetId="17" r:id="rId12"/>
    <sheet name="C 2.4" sheetId="18" r:id="rId13"/>
    <sheet name="C 3" sheetId="24" r:id="rId14"/>
    <sheet name="C 3.1" sheetId="21" r:id="rId15"/>
    <sheet name="C 3.2" sheetId="22" r:id="rId16"/>
    <sheet name="C 3.3" sheetId="23" r:id="rId17"/>
    <sheet name="C 3.4" sheetId="27" r:id="rId18"/>
  </sheets>
  <definedNames>
    <definedName name="\a" localSheetId="17">#REF!</definedName>
    <definedName name="\a">#REF!</definedName>
    <definedName name="_xlnm._FilterDatabase" localSheetId="4" hidden="1">'C 1.1'!$A$7:$I$107</definedName>
    <definedName name="_xlnm._FilterDatabase" localSheetId="5" hidden="1">'C 1.2'!$A$7:$I$87</definedName>
    <definedName name="_xlnm._FilterDatabase" localSheetId="6" hidden="1">'C 1.3'!$A$7:$K$107</definedName>
    <definedName name="_xlnm._FilterDatabase" localSheetId="7" hidden="1">'C 1.4'!$A$7:$N$242</definedName>
    <definedName name="_xlnm._FilterDatabase" localSheetId="14" hidden="1">'C 3.1'!$A$7:$I$46</definedName>
    <definedName name="_xlnm._FilterDatabase" localSheetId="15" hidden="1">'C 3.2'!$A$7:$I$51</definedName>
    <definedName name="_xlnm._FilterDatabase" localSheetId="16" hidden="1">'C 3.3'!$A$7:$I$62</definedName>
    <definedName name="_xlnm._FilterDatabase" localSheetId="17" hidden="1">'C 3.4'!$A$7:$O$163</definedName>
    <definedName name="_Toc102468309" localSheetId="7">'C 1.4'!#REF!</definedName>
    <definedName name="_Toc102468309" localSheetId="12">'C 2.4'!#REF!</definedName>
    <definedName name="_Toc102468309" localSheetId="17">'C 3.4'!#REF!</definedName>
    <definedName name="_Toc102653042" localSheetId="4">'C 1.1'!$C$67</definedName>
    <definedName name="_Toc102653042" localSheetId="14">'C 3.1'!#REF!</definedName>
    <definedName name="_Toc102658894" localSheetId="4">'C 1.1'!$C$69</definedName>
    <definedName name="_Toc102658894" localSheetId="14">'C 3.1'!#REF!</definedName>
    <definedName name="_Toc102658895" localSheetId="4">'C 1.1'!$C$71</definedName>
    <definedName name="_Toc102658895" localSheetId="14">'C 3.1'!#REF!</definedName>
    <definedName name="_Toc102989591" localSheetId="4">'C 1.1'!$C$42</definedName>
    <definedName name="_Toc102989591" localSheetId="14">'C 3.1'!#REF!</definedName>
    <definedName name="_Toc102989592" localSheetId="4">'C 1.1'!$C$43</definedName>
    <definedName name="_Toc102989592" localSheetId="14">'C 3.1'!#REF!</definedName>
    <definedName name="_Toc133934958" localSheetId="7">'C 1.4'!$C$8</definedName>
    <definedName name="_Toc133934958" localSheetId="12">'C 2.4'!$C$8</definedName>
    <definedName name="_Toc133934958" localSheetId="17">'C 3.4'!#REF!</definedName>
    <definedName name="_xlnm.Print_Area" localSheetId="3">'C 1'!$A$1:$E$23</definedName>
    <definedName name="_xlnm.Print_Area" localSheetId="4">'C 1.1'!$A$1:$I$110</definedName>
    <definedName name="_xlnm.Print_Area" localSheetId="5">'C 1.2'!$A$1:$I$94</definedName>
    <definedName name="_xlnm.Print_Area" localSheetId="6">'C 1.3'!$A$1:$I$125</definedName>
    <definedName name="_xlnm.Print_Area" localSheetId="7">'C 1.4'!$A$1:$I$250</definedName>
    <definedName name="_xlnm.Print_Area" localSheetId="8">'C 2'!$A$1:$E$21</definedName>
    <definedName name="_xlnm.Print_Area" localSheetId="9">'C 2.1'!$A$1:$I$52</definedName>
    <definedName name="_xlnm.Print_Area" localSheetId="10">'C 2.2'!$A$1:$I$40</definedName>
    <definedName name="_xlnm.Print_Area" localSheetId="11">'C 2.3'!$A$1:$I$43</definedName>
    <definedName name="_xlnm.Print_Area" localSheetId="12">'C 2.4'!$A$1:$I$39</definedName>
    <definedName name="_xlnm.Print_Area" localSheetId="13">'C 3'!$A$1:$E$23</definedName>
    <definedName name="_xlnm.Print_Area" localSheetId="14">'C 3.1'!$A$1:$I$51</definedName>
    <definedName name="_xlnm.Print_Area" localSheetId="15">'C 3.2'!$A$1:$I$58</definedName>
    <definedName name="_xlnm.Print_Area" localSheetId="16">'C 3.3'!$A$1:$I$69</definedName>
    <definedName name="_xlnm.Print_Area" localSheetId="17">'C 3.4'!$A$1:$I$163</definedName>
    <definedName name="_xlnm.Print_Area" localSheetId="1">INDICE!$A$1:$C$21</definedName>
    <definedName name="_xlnm.Print_Area" localSheetId="2">'PLANILLA RESUMEN'!$A$1:$E$34</definedName>
    <definedName name="ITEM9" localSheetId="17">#REF!</definedName>
    <definedName name="ITEM9">#REF!</definedName>
    <definedName name="_xlnm.Print_Titles" localSheetId="4">'C 1.1'!$1:$7</definedName>
    <definedName name="_xlnm.Print_Titles" localSheetId="5">'C 1.2'!$1:$7</definedName>
    <definedName name="_xlnm.Print_Titles" localSheetId="6">'C 1.3'!$1:$7</definedName>
    <definedName name="_xlnm.Print_Titles" localSheetId="7">'C 1.4'!$1:$7</definedName>
    <definedName name="_xlnm.Print_Titles" localSheetId="9">'C 2.1'!$1:$7</definedName>
    <definedName name="_xlnm.Print_Titles" localSheetId="10">'C 2.2'!$1:$4</definedName>
    <definedName name="_xlnm.Print_Titles" localSheetId="11">'C 2.3'!$3:$4</definedName>
    <definedName name="_xlnm.Print_Titles" localSheetId="12">'C 2.4'!$1:$7</definedName>
    <definedName name="_xlnm.Print_Titles" localSheetId="14">'C 3.1'!$1:$7</definedName>
    <definedName name="_xlnm.Print_Titles" localSheetId="15">'C 3.2'!$1:$7</definedName>
    <definedName name="_xlnm.Print_Titles" localSheetId="16">'C 3.3'!$1:$7</definedName>
    <definedName name="_xlnm.Print_Titles" localSheetId="17">'C 3.4'!$1:$7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3" l="1"/>
  <c r="D8" i="3"/>
  <c r="I28" i="23" l="1"/>
  <c r="H28" i="23"/>
  <c r="H13" i="22"/>
  <c r="I24" i="15"/>
  <c r="H24" i="15"/>
  <c r="I22" i="15"/>
  <c r="H22" i="15"/>
  <c r="H74" i="10"/>
  <c r="I59" i="13"/>
  <c r="I32" i="13"/>
  <c r="I30" i="13"/>
  <c r="I29" i="13"/>
  <c r="I28" i="13"/>
  <c r="I27" i="13"/>
  <c r="I26" i="13"/>
  <c r="I25" i="13"/>
  <c r="I24" i="13"/>
  <c r="I23" i="13"/>
  <c r="I22" i="13"/>
  <c r="I21" i="13"/>
  <c r="I20" i="13"/>
  <c r="I19" i="13"/>
  <c r="I18" i="13"/>
  <c r="I17" i="13"/>
  <c r="I16" i="13"/>
  <c r="I15" i="13"/>
  <c r="I14" i="13"/>
  <c r="I13" i="13"/>
  <c r="I12" i="13"/>
  <c r="I11" i="13"/>
  <c r="A161" i="27" l="1"/>
  <c r="I159" i="27"/>
  <c r="H159" i="27"/>
  <c r="I158" i="27"/>
  <c r="H158" i="27"/>
  <c r="I157" i="27"/>
  <c r="H157" i="27"/>
  <c r="I156" i="27"/>
  <c r="H156" i="27"/>
  <c r="I155" i="27"/>
  <c r="H155" i="27"/>
  <c r="I154" i="27"/>
  <c r="H154" i="27"/>
  <c r="I153" i="27"/>
  <c r="H153" i="27"/>
  <c r="I152" i="27"/>
  <c r="H152" i="27"/>
  <c r="I151" i="27"/>
  <c r="H151" i="27"/>
  <c r="I150" i="27"/>
  <c r="H150" i="27"/>
  <c r="I144" i="27"/>
  <c r="H144" i="27"/>
  <c r="I36" i="27"/>
  <c r="H36" i="27"/>
  <c r="I60" i="23"/>
  <c r="H60" i="23"/>
  <c r="I59" i="23"/>
  <c r="H59" i="23"/>
  <c r="I58" i="23"/>
  <c r="H58" i="23"/>
  <c r="I57" i="23"/>
  <c r="H57" i="23"/>
  <c r="I56" i="23"/>
  <c r="H56" i="23"/>
  <c r="I55" i="23"/>
  <c r="H55" i="23"/>
  <c r="I54" i="23"/>
  <c r="H54" i="23"/>
  <c r="I53" i="23"/>
  <c r="H53" i="23"/>
  <c r="I52" i="23"/>
  <c r="H52" i="23"/>
  <c r="I51" i="23"/>
  <c r="H51" i="23"/>
  <c r="H47" i="23"/>
  <c r="I49" i="22"/>
  <c r="H49" i="22"/>
  <c r="I48" i="22"/>
  <c r="H48" i="22"/>
  <c r="I47" i="22"/>
  <c r="H47" i="22"/>
  <c r="I46" i="22"/>
  <c r="H46" i="22"/>
  <c r="I45" i="22"/>
  <c r="H45" i="22"/>
  <c r="I44" i="22"/>
  <c r="H44" i="22"/>
  <c r="I43" i="22"/>
  <c r="H43" i="22"/>
  <c r="I42" i="22"/>
  <c r="H42" i="22"/>
  <c r="I41" i="22"/>
  <c r="H41" i="22"/>
  <c r="I40" i="22"/>
  <c r="H40" i="22"/>
  <c r="I15" i="22"/>
  <c r="H15" i="22"/>
  <c r="I13" i="22"/>
  <c r="I43" i="21"/>
  <c r="H43" i="21"/>
  <c r="I42" i="21"/>
  <c r="H42" i="21"/>
  <c r="I41" i="21"/>
  <c r="H41" i="21"/>
  <c r="I40" i="21"/>
  <c r="H40" i="21"/>
  <c r="I39" i="21"/>
  <c r="H39" i="21"/>
  <c r="I38" i="21"/>
  <c r="H38" i="21"/>
  <c r="I37" i="21"/>
  <c r="H37" i="21"/>
  <c r="I36" i="21"/>
  <c r="H36" i="21"/>
  <c r="I35" i="21"/>
  <c r="H35" i="21"/>
  <c r="I34" i="21"/>
  <c r="H34" i="21"/>
  <c r="I33" i="21"/>
  <c r="H33" i="21"/>
  <c r="I31" i="21"/>
  <c r="I30" i="21"/>
  <c r="I29" i="21"/>
  <c r="I17" i="21"/>
  <c r="I16" i="21"/>
  <c r="I15" i="21"/>
  <c r="I14" i="21"/>
  <c r="I13" i="21"/>
  <c r="I12" i="21"/>
  <c r="I11" i="21"/>
  <c r="I10" i="21"/>
  <c r="I9" i="21"/>
  <c r="I8" i="21" l="1"/>
  <c r="A37" i="17" l="1"/>
  <c r="F119" i="9"/>
  <c r="H31" i="18"/>
  <c r="H30" i="18"/>
  <c r="H29" i="18"/>
  <c r="H28" i="18"/>
  <c r="H27" i="18"/>
  <c r="H26" i="18"/>
  <c r="H25" i="18"/>
  <c r="H24" i="18"/>
  <c r="H23" i="18"/>
  <c r="H22" i="18"/>
  <c r="H10" i="18"/>
  <c r="H9" i="18"/>
  <c r="H8" i="18" s="1"/>
  <c r="H13" i="18"/>
  <c r="H20" i="18"/>
  <c r="H18" i="18"/>
  <c r="I31" i="18"/>
  <c r="I30" i="18"/>
  <c r="I29" i="18"/>
  <c r="I28" i="18"/>
  <c r="I27" i="18"/>
  <c r="I26" i="18"/>
  <c r="I25" i="18"/>
  <c r="I24" i="18"/>
  <c r="I23" i="18"/>
  <c r="I22" i="18"/>
  <c r="I20" i="18"/>
  <c r="I18" i="18"/>
  <c r="I16" i="18"/>
  <c r="I14" i="18"/>
  <c r="I101" i="13"/>
  <c r="H101" i="13"/>
  <c r="I100" i="13"/>
  <c r="H100" i="13"/>
  <c r="I99" i="13"/>
  <c r="H99" i="13"/>
  <c r="I98" i="13"/>
  <c r="H98" i="13"/>
  <c r="I97" i="13"/>
  <c r="H97" i="13"/>
  <c r="I96" i="13"/>
  <c r="H96" i="13"/>
  <c r="I95" i="13"/>
  <c r="H95" i="13"/>
  <c r="I94" i="13"/>
  <c r="H94" i="13"/>
  <c r="I93" i="13"/>
  <c r="H93" i="13"/>
  <c r="I92" i="13"/>
  <c r="H92" i="13"/>
  <c r="I85" i="10"/>
  <c r="H85" i="10"/>
  <c r="I84" i="10"/>
  <c r="H84" i="10"/>
  <c r="I83" i="10"/>
  <c r="H83" i="10"/>
  <c r="I82" i="10"/>
  <c r="H82" i="10"/>
  <c r="I81" i="10"/>
  <c r="H81" i="10"/>
  <c r="I80" i="10"/>
  <c r="H80" i="10"/>
  <c r="I79" i="10"/>
  <c r="H79" i="10"/>
  <c r="I78" i="10"/>
  <c r="H78" i="10"/>
  <c r="I77" i="10"/>
  <c r="H77" i="10"/>
  <c r="I76" i="10"/>
  <c r="H76" i="10"/>
  <c r="I117" i="9"/>
  <c r="H117" i="9"/>
  <c r="I116" i="9"/>
  <c r="H116" i="9"/>
  <c r="I115" i="9"/>
  <c r="H115" i="9"/>
  <c r="I114" i="9"/>
  <c r="H114" i="9"/>
  <c r="I113" i="9"/>
  <c r="H113" i="9"/>
  <c r="I112" i="9"/>
  <c r="H112" i="9"/>
  <c r="I111" i="9"/>
  <c r="H111" i="9"/>
  <c r="I110" i="9"/>
  <c r="H110" i="9"/>
  <c r="I109" i="9"/>
  <c r="H109" i="9"/>
  <c r="I108" i="9"/>
  <c r="H108" i="9"/>
  <c r="I240" i="12"/>
  <c r="H240" i="12"/>
  <c r="I239" i="12"/>
  <c r="H239" i="12"/>
  <c r="I238" i="12"/>
  <c r="H238" i="12"/>
  <c r="I237" i="12"/>
  <c r="H237" i="12"/>
  <c r="I236" i="12"/>
  <c r="H236" i="12"/>
  <c r="I235" i="12"/>
  <c r="H235" i="12"/>
  <c r="I234" i="12"/>
  <c r="H234" i="12"/>
  <c r="I233" i="12"/>
  <c r="H233" i="12"/>
  <c r="I232" i="12"/>
  <c r="H232" i="12"/>
  <c r="I231" i="12"/>
  <c r="H231" i="12"/>
  <c r="I43" i="15"/>
  <c r="H43" i="15"/>
  <c r="I42" i="15"/>
  <c r="H42" i="15"/>
  <c r="I41" i="15"/>
  <c r="H41" i="15"/>
  <c r="I40" i="15"/>
  <c r="H40" i="15"/>
  <c r="I39" i="15"/>
  <c r="H39" i="15"/>
  <c r="I38" i="15"/>
  <c r="H38" i="15"/>
  <c r="I37" i="15"/>
  <c r="H37" i="15"/>
  <c r="I36" i="15"/>
  <c r="H36" i="15"/>
  <c r="I35" i="15"/>
  <c r="H35" i="15"/>
  <c r="I34" i="15"/>
  <c r="H34" i="15"/>
  <c r="I23" i="16"/>
  <c r="H23" i="16"/>
  <c r="I32" i="16"/>
  <c r="H32" i="16"/>
  <c r="I31" i="16"/>
  <c r="H31" i="16"/>
  <c r="I30" i="16"/>
  <c r="H30" i="16"/>
  <c r="I29" i="16"/>
  <c r="H29" i="16"/>
  <c r="I28" i="16"/>
  <c r="H28" i="16"/>
  <c r="I27" i="16"/>
  <c r="H27" i="16"/>
  <c r="I26" i="16"/>
  <c r="H26" i="16"/>
  <c r="I25" i="16"/>
  <c r="H25" i="16"/>
  <c r="I24" i="16"/>
  <c r="H24" i="16"/>
  <c r="I34" i="17"/>
  <c r="H34" i="17"/>
  <c r="I33" i="17"/>
  <c r="H33" i="17"/>
  <c r="I32" i="17"/>
  <c r="H32" i="17"/>
  <c r="I31" i="17"/>
  <c r="H31" i="17"/>
  <c r="I30" i="17"/>
  <c r="H30" i="17"/>
  <c r="I29" i="17"/>
  <c r="H29" i="17"/>
  <c r="I28" i="17"/>
  <c r="H28" i="17"/>
  <c r="I27" i="17"/>
  <c r="H27" i="17"/>
  <c r="I26" i="17"/>
  <c r="H26" i="17"/>
  <c r="I25" i="17"/>
  <c r="H25" i="17"/>
  <c r="I8" i="16" l="1"/>
  <c r="I20" i="15"/>
  <c r="F242" i="12"/>
  <c r="A34" i="16"/>
  <c r="H8" i="15"/>
  <c r="H18" i="15"/>
  <c r="H17" i="15"/>
  <c r="H16" i="15"/>
  <c r="H15" i="15"/>
  <c r="H14" i="15"/>
  <c r="H13" i="15"/>
  <c r="H12" i="15"/>
  <c r="H11" i="15"/>
  <c r="H20" i="15"/>
  <c r="I8" i="15"/>
  <c r="I50" i="10"/>
  <c r="I74" i="10"/>
  <c r="I72" i="10"/>
  <c r="I71" i="10"/>
  <c r="I70" i="10"/>
  <c r="I65" i="10"/>
  <c r="I64" i="10"/>
  <c r="I63" i="10"/>
  <c r="I62" i="10"/>
  <c r="I61" i="10"/>
  <c r="I60" i="10"/>
  <c r="I59" i="10"/>
  <c r="I58" i="10"/>
  <c r="I57" i="10"/>
  <c r="I56" i="10"/>
  <c r="I55" i="10"/>
  <c r="I54" i="10"/>
  <c r="I53" i="10"/>
  <c r="I48" i="10"/>
  <c r="I47" i="10"/>
  <c r="I46" i="10"/>
  <c r="I45" i="10"/>
  <c r="I44" i="10"/>
  <c r="I43" i="10"/>
  <c r="I42" i="10"/>
  <c r="I41" i="10"/>
  <c r="I40" i="10"/>
  <c r="I39" i="10"/>
  <c r="I34" i="10"/>
  <c r="I33" i="10"/>
  <c r="I32" i="10"/>
  <c r="I31" i="10"/>
  <c r="I30" i="10"/>
  <c r="I29" i="10"/>
  <c r="I26" i="10"/>
  <c r="I25" i="10"/>
  <c r="I22" i="10"/>
  <c r="I21" i="10"/>
  <c r="I20" i="10"/>
  <c r="I17" i="10"/>
  <c r="I16" i="10"/>
  <c r="I13" i="10"/>
  <c r="I12" i="10"/>
  <c r="I11" i="10"/>
  <c r="I10" i="10"/>
  <c r="H10" i="15" l="1"/>
  <c r="H14" i="13"/>
  <c r="I148" i="27" l="1"/>
  <c r="H148" i="27"/>
  <c r="I147" i="27"/>
  <c r="I146" i="27" s="1"/>
  <c r="H147" i="27"/>
  <c r="H146" i="27" s="1"/>
  <c r="I142" i="27"/>
  <c r="H142" i="27"/>
  <c r="I141" i="27"/>
  <c r="H141" i="27"/>
  <c r="I140" i="27"/>
  <c r="H140" i="27"/>
  <c r="I139" i="27"/>
  <c r="H139" i="27"/>
  <c r="I136" i="27"/>
  <c r="H136" i="27"/>
  <c r="I135" i="27"/>
  <c r="H135" i="27"/>
  <c r="I134" i="27"/>
  <c r="H134" i="27"/>
  <c r="I133" i="27"/>
  <c r="H133" i="27"/>
  <c r="I129" i="27"/>
  <c r="H129" i="27"/>
  <c r="I128" i="27"/>
  <c r="H128" i="27"/>
  <c r="I127" i="27"/>
  <c r="H127" i="27"/>
  <c r="I124" i="27"/>
  <c r="H124" i="27"/>
  <c r="I123" i="27"/>
  <c r="H123" i="27"/>
  <c r="I122" i="27"/>
  <c r="H122" i="27"/>
  <c r="I121" i="27"/>
  <c r="H121" i="27"/>
  <c r="I120" i="27"/>
  <c r="H120" i="27"/>
  <c r="I119" i="27"/>
  <c r="H119" i="27"/>
  <c r="I118" i="27"/>
  <c r="H118" i="27"/>
  <c r="I117" i="27"/>
  <c r="H117" i="27"/>
  <c r="I116" i="27"/>
  <c r="H116" i="27"/>
  <c r="I114" i="27"/>
  <c r="H114" i="27"/>
  <c r="I113" i="27"/>
  <c r="H113" i="27"/>
  <c r="I112" i="27"/>
  <c r="H112" i="27"/>
  <c r="I111" i="27"/>
  <c r="H111" i="27"/>
  <c r="I108" i="27"/>
  <c r="H108" i="27"/>
  <c r="I107" i="27"/>
  <c r="H107" i="27"/>
  <c r="I106" i="27"/>
  <c r="H106" i="27"/>
  <c r="I105" i="27"/>
  <c r="H105" i="27"/>
  <c r="I102" i="27"/>
  <c r="H102" i="27"/>
  <c r="I101" i="27"/>
  <c r="H101" i="27"/>
  <c r="I100" i="27"/>
  <c r="H100" i="27"/>
  <c r="I99" i="27"/>
  <c r="H99" i="27"/>
  <c r="I98" i="27"/>
  <c r="H98" i="27"/>
  <c r="I95" i="27"/>
  <c r="H95" i="27"/>
  <c r="I94" i="27"/>
  <c r="H94" i="27"/>
  <c r="I93" i="27"/>
  <c r="H93" i="27"/>
  <c r="I92" i="27"/>
  <c r="H92" i="27"/>
  <c r="I91" i="27"/>
  <c r="H91" i="27"/>
  <c r="I90" i="27"/>
  <c r="H90" i="27"/>
  <c r="I89" i="27"/>
  <c r="H89" i="27"/>
  <c r="I88" i="27"/>
  <c r="H88" i="27"/>
  <c r="I87" i="27"/>
  <c r="H87" i="27"/>
  <c r="I86" i="27"/>
  <c r="H86" i="27"/>
  <c r="I85" i="27"/>
  <c r="H85" i="27"/>
  <c r="I84" i="27"/>
  <c r="H84" i="27"/>
  <c r="I83" i="27"/>
  <c r="H83" i="27"/>
  <c r="I82" i="27"/>
  <c r="H82" i="27"/>
  <c r="I81" i="27"/>
  <c r="H81" i="27"/>
  <c r="I80" i="27"/>
  <c r="H80" i="27"/>
  <c r="I79" i="27"/>
  <c r="H79" i="27"/>
  <c r="I78" i="27"/>
  <c r="H78" i="27"/>
  <c r="I77" i="27"/>
  <c r="H77" i="27"/>
  <c r="I76" i="27"/>
  <c r="H76" i="27"/>
  <c r="I72" i="27"/>
  <c r="H72" i="27"/>
  <c r="I71" i="27"/>
  <c r="H71" i="27"/>
  <c r="I70" i="27"/>
  <c r="H70" i="27"/>
  <c r="I69" i="27"/>
  <c r="H69" i="27"/>
  <c r="I68" i="27"/>
  <c r="H68" i="27"/>
  <c r="I65" i="27"/>
  <c r="H65" i="27"/>
  <c r="I64" i="27"/>
  <c r="H64" i="27"/>
  <c r="I61" i="27"/>
  <c r="H61" i="27"/>
  <c r="I60" i="27"/>
  <c r="H60" i="27"/>
  <c r="I59" i="27"/>
  <c r="H59" i="27"/>
  <c r="I58" i="27"/>
  <c r="H58" i="27"/>
  <c r="I57" i="27"/>
  <c r="H57" i="27"/>
  <c r="I56" i="27"/>
  <c r="H56" i="27"/>
  <c r="I55" i="27"/>
  <c r="H55" i="27"/>
  <c r="I54" i="27"/>
  <c r="H54" i="27"/>
  <c r="I52" i="27"/>
  <c r="H52" i="27"/>
  <c r="I51" i="27"/>
  <c r="H51" i="27"/>
  <c r="I50" i="27"/>
  <c r="H50" i="27"/>
  <c r="I49" i="27"/>
  <c r="H49" i="27"/>
  <c r="I48" i="27"/>
  <c r="H48" i="27"/>
  <c r="I47" i="27"/>
  <c r="H47" i="27"/>
  <c r="I46" i="27"/>
  <c r="H46" i="27"/>
  <c r="I45" i="27"/>
  <c r="H45" i="27"/>
  <c r="I40" i="27"/>
  <c r="H40" i="27"/>
  <c r="I39" i="27"/>
  <c r="H39" i="27"/>
  <c r="I34" i="27"/>
  <c r="H34" i="27"/>
  <c r="I33" i="27"/>
  <c r="H33" i="27"/>
  <c r="I32" i="27"/>
  <c r="H32" i="27"/>
  <c r="I31" i="27"/>
  <c r="H31" i="27"/>
  <c r="I30" i="27"/>
  <c r="H30" i="27"/>
  <c r="I29" i="27"/>
  <c r="H29" i="27"/>
  <c r="I28" i="27"/>
  <c r="H28" i="27"/>
  <c r="I25" i="27"/>
  <c r="H25" i="27"/>
  <c r="I24" i="27"/>
  <c r="H24" i="27"/>
  <c r="I23" i="27"/>
  <c r="H23" i="27"/>
  <c r="I22" i="27"/>
  <c r="H22" i="27"/>
  <c r="I21" i="27"/>
  <c r="H21" i="27"/>
  <c r="I20" i="27"/>
  <c r="H20" i="27"/>
  <c r="I19" i="27"/>
  <c r="H19" i="27"/>
  <c r="I18" i="27"/>
  <c r="H18" i="27"/>
  <c r="I17" i="27"/>
  <c r="H17" i="27"/>
  <c r="I16" i="27"/>
  <c r="H16" i="27"/>
  <c r="I15" i="27"/>
  <c r="H15" i="27"/>
  <c r="I14" i="27"/>
  <c r="H14" i="27"/>
  <c r="I13" i="27"/>
  <c r="H13" i="27"/>
  <c r="I12" i="27"/>
  <c r="H12" i="27"/>
  <c r="I11" i="27"/>
  <c r="H11" i="27"/>
  <c r="I10" i="27"/>
  <c r="H10" i="27"/>
  <c r="I75" i="27" l="1"/>
  <c r="I97" i="27"/>
  <c r="H110" i="27"/>
  <c r="I104" i="27"/>
  <c r="I110" i="27"/>
  <c r="I44" i="27"/>
  <c r="I38" i="27"/>
  <c r="H38" i="27"/>
  <c r="H9" i="27"/>
  <c r="I126" i="27"/>
  <c r="H97" i="27"/>
  <c r="H126" i="27"/>
  <c r="I132" i="27"/>
  <c r="H63" i="27"/>
  <c r="H132" i="27"/>
  <c r="I9" i="27"/>
  <c r="H27" i="27"/>
  <c r="H75" i="27"/>
  <c r="H104" i="27"/>
  <c r="I63" i="27"/>
  <c r="H138" i="27"/>
  <c r="I27" i="27"/>
  <c r="I138" i="27"/>
  <c r="H67" i="27"/>
  <c r="I67" i="27"/>
  <c r="H44" i="27"/>
  <c r="H161" i="27" l="1"/>
  <c r="I161" i="27"/>
  <c r="E14" i="24" s="1"/>
  <c r="H24" i="21"/>
  <c r="I24" i="21"/>
  <c r="H25" i="21"/>
  <c r="I25" i="21"/>
  <c r="H23" i="21"/>
  <c r="I23" i="21"/>
  <c r="H21" i="21"/>
  <c r="I21" i="21"/>
  <c r="H22" i="21"/>
  <c r="I22" i="21"/>
  <c r="H33" i="23"/>
  <c r="H31" i="23"/>
  <c r="D14" i="24" l="1"/>
  <c r="H32" i="23"/>
  <c r="H30" i="23"/>
  <c r="H41" i="23"/>
  <c r="H34" i="23"/>
  <c r="H29" i="23"/>
  <c r="H38" i="23"/>
  <c r="H39" i="23"/>
  <c r="H40" i="23"/>
  <c r="H42" i="23"/>
  <c r="H30" i="21"/>
  <c r="H37" i="23" l="1"/>
  <c r="H31" i="21"/>
  <c r="H29" i="21"/>
  <c r="A3" i="23"/>
  <c r="A62" i="23" s="1"/>
  <c r="A3" i="22"/>
  <c r="A51" i="22" s="1"/>
  <c r="H36" i="23" l="1"/>
  <c r="A4" i="24"/>
  <c r="I49" i="23" l="1"/>
  <c r="H49" i="23"/>
  <c r="I47" i="23"/>
  <c r="I46" i="23"/>
  <c r="H46" i="23"/>
  <c r="I45" i="23"/>
  <c r="H45" i="23"/>
  <c r="H26" i="23"/>
  <c r="H25" i="23"/>
  <c r="H24" i="23"/>
  <c r="H23" i="23"/>
  <c r="H22" i="23"/>
  <c r="H21" i="23"/>
  <c r="H20" i="23"/>
  <c r="H19" i="23"/>
  <c r="H16" i="23"/>
  <c r="H15" i="23"/>
  <c r="H14" i="23"/>
  <c r="H13" i="23"/>
  <c r="H10" i="23"/>
  <c r="H9" i="23"/>
  <c r="I33" i="23"/>
  <c r="A1" i="23"/>
  <c r="A1" i="27" s="1"/>
  <c r="H38" i="22"/>
  <c r="H37" i="22"/>
  <c r="H36" i="22"/>
  <c r="H33" i="22"/>
  <c r="H32" i="22"/>
  <c r="H31" i="22"/>
  <c r="H30" i="22"/>
  <c r="H29" i="22"/>
  <c r="H28" i="22"/>
  <c r="H27" i="22"/>
  <c r="H26" i="22"/>
  <c r="H25" i="22"/>
  <c r="H24" i="22"/>
  <c r="H23" i="22"/>
  <c r="H22" i="22"/>
  <c r="H19" i="22"/>
  <c r="H18" i="22"/>
  <c r="H11" i="22"/>
  <c r="H10" i="22"/>
  <c r="H9" i="22"/>
  <c r="I36" i="22"/>
  <c r="A1" i="22"/>
  <c r="H10" i="21"/>
  <c r="H11" i="21"/>
  <c r="H8" i="23" l="1"/>
  <c r="I44" i="23"/>
  <c r="I31" i="23"/>
  <c r="I34" i="23"/>
  <c r="I30" i="23"/>
  <c r="I32" i="23"/>
  <c r="I41" i="23"/>
  <c r="I29" i="23"/>
  <c r="I40" i="23"/>
  <c r="I38" i="23"/>
  <c r="I39" i="23"/>
  <c r="I37" i="23"/>
  <c r="I42" i="23"/>
  <c r="I26" i="23"/>
  <c r="I25" i="23"/>
  <c r="H44" i="23"/>
  <c r="H62" i="23" s="1"/>
  <c r="I23" i="23"/>
  <c r="I19" i="23"/>
  <c r="I15" i="23"/>
  <c r="I14" i="23"/>
  <c r="I21" i="23"/>
  <c r="I20" i="23"/>
  <c r="I16" i="23"/>
  <c r="I22" i="23"/>
  <c r="H12" i="23"/>
  <c r="I24" i="23"/>
  <c r="H18" i="23"/>
  <c r="I9" i="23"/>
  <c r="I10" i="23"/>
  <c r="I13" i="23"/>
  <c r="H8" i="22"/>
  <c r="H21" i="22"/>
  <c r="I11" i="22"/>
  <c r="H17" i="22"/>
  <c r="I18" i="22"/>
  <c r="I23" i="22"/>
  <c r="H35" i="22"/>
  <c r="I38" i="22"/>
  <c r="I9" i="22"/>
  <c r="I37" i="22"/>
  <c r="I10" i="22"/>
  <c r="H12" i="21"/>
  <c r="H13" i="21"/>
  <c r="H14" i="21"/>
  <c r="H15" i="21"/>
  <c r="H16" i="21"/>
  <c r="H17" i="21"/>
  <c r="A3" i="21"/>
  <c r="A45" i="21" s="1"/>
  <c r="H51" i="22" l="1"/>
  <c r="D12" i="24" s="1"/>
  <c r="I36" i="23"/>
  <c r="D13" i="24"/>
  <c r="I18" i="23"/>
  <c r="I8" i="23"/>
  <c r="I12" i="23"/>
  <c r="I22" i="22"/>
  <c r="I24" i="22"/>
  <c r="I27" i="22"/>
  <c r="I26" i="22"/>
  <c r="I29" i="22"/>
  <c r="I35" i="22"/>
  <c r="I30" i="22"/>
  <c r="I32" i="22"/>
  <c r="I28" i="22"/>
  <c r="I31" i="22"/>
  <c r="I33" i="22"/>
  <c r="I19" i="22"/>
  <c r="I17" i="22" s="1"/>
  <c r="I8" i="22"/>
  <c r="I28" i="21"/>
  <c r="I27" i="21" s="1"/>
  <c r="H28" i="21"/>
  <c r="I20" i="21"/>
  <c r="H20" i="21"/>
  <c r="H9" i="21"/>
  <c r="A1" i="21"/>
  <c r="I62" i="23" l="1"/>
  <c r="E13" i="24" s="1"/>
  <c r="H27" i="21"/>
  <c r="I25" i="22"/>
  <c r="I21" i="22" s="1"/>
  <c r="I51" i="22" s="1"/>
  <c r="H19" i="21"/>
  <c r="I19" i="21"/>
  <c r="I45" i="21" s="1"/>
  <c r="E11" i="24" s="1"/>
  <c r="H8" i="21"/>
  <c r="E12" i="24" l="1"/>
  <c r="H45" i="21"/>
  <c r="D11" i="24" s="1"/>
  <c r="E15" i="24" l="1"/>
  <c r="E10" i="3" s="1"/>
  <c r="D15" i="24"/>
  <c r="D10" i="3" s="1"/>
  <c r="I13" i="18"/>
  <c r="I12" i="18" s="1"/>
  <c r="H23" i="17"/>
  <c r="H19" i="17"/>
  <c r="H17" i="17"/>
  <c r="H21" i="16"/>
  <c r="H19" i="16"/>
  <c r="H18" i="16"/>
  <c r="H17" i="16"/>
  <c r="H14" i="16"/>
  <c r="H12" i="16"/>
  <c r="H11" i="16"/>
  <c r="H8" i="16"/>
  <c r="H32" i="15"/>
  <c r="H28" i="15"/>
  <c r="H27" i="15"/>
  <c r="H14" i="18"/>
  <c r="H12" i="18" s="1"/>
  <c r="D12" i="14"/>
  <c r="I229" i="12"/>
  <c r="H229" i="12"/>
  <c r="I227" i="12"/>
  <c r="H227" i="12"/>
  <c r="I225" i="12"/>
  <c r="H225" i="12"/>
  <c r="I223" i="12"/>
  <c r="H223" i="12"/>
  <c r="I187" i="12"/>
  <c r="H187" i="12"/>
  <c r="H91" i="9"/>
  <c r="H73" i="9"/>
  <c r="E12" i="3" l="1"/>
  <c r="E13" i="3"/>
  <c r="D12" i="3"/>
  <c r="D13" i="3"/>
  <c r="H10" i="16"/>
  <c r="I18" i="15"/>
  <c r="I13" i="15"/>
  <c r="H9" i="17"/>
  <c r="I21" i="16"/>
  <c r="I28" i="15"/>
  <c r="I18" i="16"/>
  <c r="I15" i="15"/>
  <c r="I32" i="15"/>
  <c r="I20" i="16"/>
  <c r="I10" i="18"/>
  <c r="I19" i="16"/>
  <c r="I14" i="17"/>
  <c r="H14" i="17"/>
  <c r="H21" i="17"/>
  <c r="H16" i="18"/>
  <c r="H33" i="18" s="1"/>
  <c r="I16" i="15"/>
  <c r="I31" i="15"/>
  <c r="I12" i="15"/>
  <c r="I17" i="15"/>
  <c r="I27" i="15"/>
  <c r="H31" i="15"/>
  <c r="I14" i="16"/>
  <c r="I17" i="16"/>
  <c r="I29" i="15"/>
  <c r="I11" i="16"/>
  <c r="H29" i="15"/>
  <c r="I19" i="17"/>
  <c r="I23" i="17"/>
  <c r="H11" i="17"/>
  <c r="I12" i="16"/>
  <c r="H20" i="16"/>
  <c r="H16" i="16" s="1"/>
  <c r="H10" i="17"/>
  <c r="I17" i="17"/>
  <c r="I21" i="17"/>
  <c r="H21" i="13"/>
  <c r="H22" i="13"/>
  <c r="H23" i="13"/>
  <c r="H24" i="13"/>
  <c r="H25" i="13"/>
  <c r="I10" i="13"/>
  <c r="H34" i="16" l="1"/>
  <c r="D11" i="14" s="1"/>
  <c r="I16" i="16"/>
  <c r="I10" i="16"/>
  <c r="H30" i="15"/>
  <c r="H26" i="15"/>
  <c r="I26" i="15"/>
  <c r="H8" i="17"/>
  <c r="I30" i="15"/>
  <c r="I9" i="17"/>
  <c r="D13" i="14"/>
  <c r="I15" i="17"/>
  <c r="I13" i="17" s="1"/>
  <c r="H15" i="17"/>
  <c r="H13" i="17" s="1"/>
  <c r="I10" i="17"/>
  <c r="I14" i="15"/>
  <c r="I11" i="17"/>
  <c r="B8" i="3"/>
  <c r="B9" i="3"/>
  <c r="A3" i="12"/>
  <c r="A242" i="12" s="1"/>
  <c r="I45" i="13"/>
  <c r="H45" i="13"/>
  <c r="I44" i="13"/>
  <c r="H44" i="13"/>
  <c r="H90" i="13"/>
  <c r="I90" i="13"/>
  <c r="H85" i="13"/>
  <c r="I85" i="13"/>
  <c r="H32" i="13"/>
  <c r="H45" i="15" l="1"/>
  <c r="D10" i="14" s="1"/>
  <c r="H37" i="17"/>
  <c r="I34" i="16"/>
  <c r="I9" i="18"/>
  <c r="I8" i="18" s="1"/>
  <c r="I33" i="18" s="1"/>
  <c r="I11" i="15"/>
  <c r="I10" i="15" s="1"/>
  <c r="I45" i="15" s="1"/>
  <c r="E10" i="14" s="1"/>
  <c r="I8" i="17"/>
  <c r="I37" i="17" s="1"/>
  <c r="H93" i="9"/>
  <c r="H89" i="9"/>
  <c r="H87" i="9"/>
  <c r="H86" i="9"/>
  <c r="H85" i="9"/>
  <c r="H82" i="9"/>
  <c r="H80" i="9"/>
  <c r="H79" i="9"/>
  <c r="H78" i="9"/>
  <c r="H77" i="9"/>
  <c r="H76" i="9"/>
  <c r="E11" i="14" l="1"/>
  <c r="E13" i="14"/>
  <c r="D14" i="14"/>
  <c r="D9" i="3" s="1"/>
  <c r="H75" i="9"/>
  <c r="I79" i="13"/>
  <c r="H79" i="13"/>
  <c r="E12" i="14" l="1"/>
  <c r="H71" i="9"/>
  <c r="H70" i="9"/>
  <c r="H69" i="9"/>
  <c r="H66" i="9"/>
  <c r="H64" i="9"/>
  <c r="H62" i="9"/>
  <c r="H60" i="9"/>
  <c r="H58" i="9"/>
  <c r="H56" i="9"/>
  <c r="H54" i="9"/>
  <c r="H52" i="9"/>
  <c r="H51" i="9"/>
  <c r="H50" i="9"/>
  <c r="H59" i="13"/>
  <c r="H47" i="9"/>
  <c r="E14" i="14" l="1"/>
  <c r="E9" i="3" s="1"/>
  <c r="H68" i="9"/>
  <c r="H49" i="9"/>
  <c r="H41" i="9"/>
  <c r="H42" i="9"/>
  <c r="H43" i="9"/>
  <c r="H44" i="9"/>
  <c r="H45" i="9"/>
  <c r="H40" i="9"/>
  <c r="H39" i="9"/>
  <c r="H38" i="9"/>
  <c r="H37" i="9"/>
  <c r="H36" i="9"/>
  <c r="H33" i="9"/>
  <c r="H29" i="9"/>
  <c r="H27" i="9"/>
  <c r="H35" i="9" l="1"/>
  <c r="H23" i="9"/>
  <c r="H24" i="9"/>
  <c r="I82" i="9" l="1"/>
  <c r="I86" i="9"/>
  <c r="I87" i="9"/>
  <c r="I54" i="9"/>
  <c r="I64" i="9"/>
  <c r="I70" i="9"/>
  <c r="I60" i="9"/>
  <c r="I62" i="9"/>
  <c r="I51" i="9"/>
  <c r="I66" i="9"/>
  <c r="I27" i="9"/>
  <c r="I50" i="9"/>
  <c r="I52" i="9"/>
  <c r="I58" i="9"/>
  <c r="I24" i="9"/>
  <c r="I47" i="9"/>
  <c r="I56" i="9"/>
  <c r="I33" i="9"/>
  <c r="I42" i="9"/>
  <c r="I45" i="9"/>
  <c r="I23" i="9"/>
  <c r="I41" i="9"/>
  <c r="I40" i="9"/>
  <c r="I71" i="9"/>
  <c r="I43" i="9"/>
  <c r="I39" i="9"/>
  <c r="I38" i="9"/>
  <c r="I37" i="9"/>
  <c r="I44" i="9"/>
  <c r="I69" i="9"/>
  <c r="I29" i="9"/>
  <c r="I89" i="9"/>
  <c r="I93" i="9"/>
  <c r="I91" i="9"/>
  <c r="I80" i="9"/>
  <c r="I78" i="9"/>
  <c r="I77" i="9"/>
  <c r="I76" i="9"/>
  <c r="I85" i="9"/>
  <c r="I79" i="9"/>
  <c r="I36" i="9"/>
  <c r="I75" i="9" l="1"/>
  <c r="I68" i="9"/>
  <c r="I35" i="9"/>
  <c r="I49" i="9"/>
  <c r="I73" i="9"/>
  <c r="H48" i="10"/>
  <c r="H47" i="10"/>
  <c r="H22" i="10" l="1"/>
  <c r="H10" i="10" l="1"/>
  <c r="H11" i="10"/>
  <c r="H12" i="10"/>
  <c r="H13" i="10"/>
  <c r="H9" i="10"/>
  <c r="A1" i="2"/>
  <c r="A1" i="24" s="1"/>
  <c r="A1" i="14" s="1"/>
  <c r="A1" i="15" s="1"/>
  <c r="A1" i="16" s="1"/>
  <c r="A1" i="17" s="1"/>
  <c r="A1" i="18" s="1"/>
  <c r="H89" i="13"/>
  <c r="H88" i="13"/>
  <c r="I89" i="13"/>
  <c r="I88" i="13"/>
  <c r="I84" i="13"/>
  <c r="I83" i="13"/>
  <c r="I82" i="13"/>
  <c r="H84" i="13"/>
  <c r="H83" i="13"/>
  <c r="H82" i="13"/>
  <c r="H67" i="10"/>
  <c r="H34" i="10"/>
  <c r="H33" i="10"/>
  <c r="H87" i="13" l="1"/>
  <c r="H8" i="10"/>
  <c r="H81" i="13"/>
  <c r="I81" i="13"/>
  <c r="I87" i="13"/>
  <c r="H52" i="13"/>
  <c r="I52" i="13"/>
  <c r="H78" i="13"/>
  <c r="I78" i="13"/>
  <c r="H40" i="13"/>
  <c r="I40" i="13"/>
  <c r="H41" i="13"/>
  <c r="I41" i="13"/>
  <c r="H42" i="13"/>
  <c r="I42" i="13"/>
  <c r="H43" i="13"/>
  <c r="I43" i="13"/>
  <c r="I8" i="13"/>
  <c r="I28" i="9"/>
  <c r="H28" i="9"/>
  <c r="A1" i="9"/>
  <c r="H10" i="9"/>
  <c r="H9" i="9"/>
  <c r="I9" i="9"/>
  <c r="H71" i="10"/>
  <c r="H72" i="10"/>
  <c r="H70" i="10"/>
  <c r="I67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53" i="10"/>
  <c r="H50" i="10"/>
  <c r="H40" i="10"/>
  <c r="H41" i="10"/>
  <c r="H42" i="10"/>
  <c r="H43" i="10"/>
  <c r="H44" i="10"/>
  <c r="H45" i="10"/>
  <c r="H46" i="10"/>
  <c r="H39" i="10"/>
  <c r="H36" i="10"/>
  <c r="I36" i="10"/>
  <c r="H30" i="10"/>
  <c r="H31" i="10"/>
  <c r="H32" i="10"/>
  <c r="H29" i="10"/>
  <c r="H28" i="10" s="1"/>
  <c r="H26" i="10"/>
  <c r="H25" i="10"/>
  <c r="H24" i="10" l="1"/>
  <c r="I69" i="10"/>
  <c r="I28" i="10"/>
  <c r="H8" i="9"/>
  <c r="H52" i="10"/>
  <c r="H38" i="10"/>
  <c r="H69" i="10"/>
  <c r="I38" i="10"/>
  <c r="I24" i="10"/>
  <c r="H77" i="13"/>
  <c r="I77" i="13"/>
  <c r="I76" i="13"/>
  <c r="H76" i="13"/>
  <c r="H63" i="13"/>
  <c r="I63" i="13"/>
  <c r="H65" i="13"/>
  <c r="I65" i="13"/>
  <c r="H67" i="13"/>
  <c r="I67" i="13"/>
  <c r="H69" i="13"/>
  <c r="I69" i="13"/>
  <c r="H71" i="13"/>
  <c r="I71" i="13"/>
  <c r="H73" i="13"/>
  <c r="I73" i="13"/>
  <c r="I61" i="13"/>
  <c r="H61" i="13"/>
  <c r="H21" i="10"/>
  <c r="H20" i="10"/>
  <c r="H49" i="13"/>
  <c r="I49" i="13"/>
  <c r="H50" i="13"/>
  <c r="I50" i="13"/>
  <c r="H51" i="13"/>
  <c r="I51" i="13"/>
  <c r="H53" i="13"/>
  <c r="I53" i="13"/>
  <c r="H54" i="13"/>
  <c r="I54" i="13"/>
  <c r="H55" i="13"/>
  <c r="I55" i="13"/>
  <c r="H56" i="13"/>
  <c r="I56" i="13"/>
  <c r="H57" i="13"/>
  <c r="I57" i="13"/>
  <c r="I48" i="13"/>
  <c r="H48" i="13"/>
  <c r="H35" i="13"/>
  <c r="H36" i="13"/>
  <c r="H37" i="13"/>
  <c r="H38" i="13"/>
  <c r="H39" i="13"/>
  <c r="I35" i="13"/>
  <c r="I36" i="13"/>
  <c r="I37" i="13"/>
  <c r="I38" i="13"/>
  <c r="I39" i="13"/>
  <c r="I178" i="12"/>
  <c r="I179" i="12"/>
  <c r="I180" i="12"/>
  <c r="I181" i="12"/>
  <c r="I182" i="12"/>
  <c r="I183" i="12"/>
  <c r="I184" i="12"/>
  <c r="I185" i="12"/>
  <c r="I177" i="12"/>
  <c r="H178" i="12"/>
  <c r="H179" i="12"/>
  <c r="H180" i="12"/>
  <c r="H181" i="12"/>
  <c r="H182" i="12"/>
  <c r="H183" i="12"/>
  <c r="H184" i="12"/>
  <c r="H185" i="12"/>
  <c r="H177" i="12"/>
  <c r="I172" i="12"/>
  <c r="H172" i="12"/>
  <c r="I163" i="12"/>
  <c r="H163" i="12"/>
  <c r="I160" i="12"/>
  <c r="H160" i="12"/>
  <c r="I153" i="12"/>
  <c r="H153" i="12"/>
  <c r="I140" i="12"/>
  <c r="H140" i="12"/>
  <c r="I138" i="12"/>
  <c r="I139" i="12"/>
  <c r="H138" i="12"/>
  <c r="H139" i="12"/>
  <c r="I100" i="12"/>
  <c r="I101" i="12"/>
  <c r="H100" i="12"/>
  <c r="H101" i="12"/>
  <c r="H30" i="13"/>
  <c r="I221" i="12"/>
  <c r="H221" i="12"/>
  <c r="I220" i="12"/>
  <c r="H220" i="12"/>
  <c r="I219" i="12"/>
  <c r="H219" i="12"/>
  <c r="I218" i="12"/>
  <c r="H218" i="12"/>
  <c r="I217" i="12"/>
  <c r="H217" i="12"/>
  <c r="I216" i="12"/>
  <c r="H216" i="12"/>
  <c r="I215" i="12"/>
  <c r="H215" i="12"/>
  <c r="I214" i="12"/>
  <c r="H214" i="12"/>
  <c r="I212" i="12"/>
  <c r="H212" i="12"/>
  <c r="I211" i="12"/>
  <c r="H211" i="12"/>
  <c r="I210" i="12"/>
  <c r="H210" i="12"/>
  <c r="I208" i="12"/>
  <c r="H208" i="12"/>
  <c r="I207" i="12"/>
  <c r="H207" i="12"/>
  <c r="I206" i="12"/>
  <c r="H206" i="12"/>
  <c r="I205" i="12"/>
  <c r="H205" i="12"/>
  <c r="I204" i="12"/>
  <c r="H204" i="12"/>
  <c r="I202" i="12"/>
  <c r="H202" i="12"/>
  <c r="I201" i="12"/>
  <c r="H201" i="12"/>
  <c r="I200" i="12"/>
  <c r="H200" i="12"/>
  <c r="I199" i="12"/>
  <c r="H199" i="12"/>
  <c r="I198" i="12"/>
  <c r="H198" i="12"/>
  <c r="I197" i="12"/>
  <c r="H197" i="12"/>
  <c r="I196" i="12"/>
  <c r="H196" i="12"/>
  <c r="I192" i="12"/>
  <c r="H192" i="12"/>
  <c r="I191" i="12"/>
  <c r="H191" i="12"/>
  <c r="I190" i="12"/>
  <c r="H190" i="12"/>
  <c r="H154" i="12"/>
  <c r="I133" i="12"/>
  <c r="H133" i="12"/>
  <c r="I132" i="12"/>
  <c r="H132" i="12"/>
  <c r="I131" i="12"/>
  <c r="H131" i="12"/>
  <c r="I130" i="12"/>
  <c r="H130" i="12"/>
  <c r="I129" i="12"/>
  <c r="H129" i="12"/>
  <c r="I128" i="12"/>
  <c r="H128" i="12"/>
  <c r="I127" i="12"/>
  <c r="H127" i="12"/>
  <c r="I126" i="12"/>
  <c r="H126" i="12"/>
  <c r="I125" i="12"/>
  <c r="H125" i="12"/>
  <c r="I124" i="12"/>
  <c r="H124" i="12"/>
  <c r="I123" i="12"/>
  <c r="H123" i="12"/>
  <c r="I122" i="12"/>
  <c r="H122" i="12"/>
  <c r="I99" i="12"/>
  <c r="H99" i="12"/>
  <c r="I98" i="12"/>
  <c r="H98" i="12"/>
  <c r="I97" i="12"/>
  <c r="H97" i="12"/>
  <c r="I96" i="12"/>
  <c r="H96" i="12"/>
  <c r="I95" i="12"/>
  <c r="H95" i="12"/>
  <c r="I119" i="12"/>
  <c r="H119" i="12"/>
  <c r="I118" i="12"/>
  <c r="H118" i="12"/>
  <c r="I117" i="12"/>
  <c r="H117" i="12"/>
  <c r="I116" i="12"/>
  <c r="H116" i="12"/>
  <c r="H152" i="12" l="1"/>
  <c r="I75" i="13"/>
  <c r="H189" i="12"/>
  <c r="I189" i="12"/>
  <c r="H19" i="10"/>
  <c r="I19" i="10"/>
  <c r="H195" i="12"/>
  <c r="H75" i="13"/>
  <c r="H34" i="13"/>
  <c r="I34" i="13"/>
  <c r="I47" i="13"/>
  <c r="H47" i="13"/>
  <c r="I203" i="12"/>
  <c r="I213" i="12"/>
  <c r="I209" i="12"/>
  <c r="I195" i="12"/>
  <c r="H213" i="12"/>
  <c r="H115" i="12"/>
  <c r="H209" i="12"/>
  <c r="I115" i="12"/>
  <c r="H121" i="12"/>
  <c r="H203" i="12"/>
  <c r="H94" i="12"/>
  <c r="I94" i="12"/>
  <c r="H14" i="9"/>
  <c r="I14" i="9"/>
  <c r="H15" i="9"/>
  <c r="I15" i="9"/>
  <c r="H16" i="9"/>
  <c r="I16" i="9"/>
  <c r="I13" i="9"/>
  <c r="H13" i="9"/>
  <c r="H17" i="10"/>
  <c r="H16" i="10"/>
  <c r="I9" i="10"/>
  <c r="H194" i="12" l="1"/>
  <c r="H15" i="10"/>
  <c r="H87" i="10" s="1"/>
  <c r="I15" i="10"/>
  <c r="I103" i="13"/>
  <c r="E11" i="8" s="1"/>
  <c r="I8" i="10"/>
  <c r="I194" i="12"/>
  <c r="H12" i="9"/>
  <c r="I12" i="9"/>
  <c r="H8" i="13"/>
  <c r="H12" i="13"/>
  <c r="H13" i="13"/>
  <c r="H15" i="13"/>
  <c r="H16" i="13"/>
  <c r="H17" i="13"/>
  <c r="H18" i="13"/>
  <c r="H19" i="13"/>
  <c r="H20" i="13"/>
  <c r="H26" i="13"/>
  <c r="H27" i="13"/>
  <c r="H28" i="13"/>
  <c r="H29" i="13"/>
  <c r="H11" i="13"/>
  <c r="I52" i="10" l="1"/>
  <c r="I87" i="10" s="1"/>
  <c r="H10" i="13"/>
  <c r="H103" i="13" s="1"/>
  <c r="H164" i="12"/>
  <c r="I164" i="12"/>
  <c r="H165" i="12"/>
  <c r="I165" i="12"/>
  <c r="I162" i="12" l="1"/>
  <c r="H162" i="12"/>
  <c r="D11" i="8"/>
  <c r="H27" i="12"/>
  <c r="I27" i="12"/>
  <c r="H28" i="12"/>
  <c r="I28" i="12"/>
  <c r="H29" i="12"/>
  <c r="I29" i="12"/>
  <c r="H30" i="12"/>
  <c r="I30" i="12"/>
  <c r="H31" i="12"/>
  <c r="I31" i="12"/>
  <c r="H32" i="12"/>
  <c r="I32" i="12"/>
  <c r="H33" i="12"/>
  <c r="I33" i="12"/>
  <c r="H34" i="12"/>
  <c r="I34" i="12"/>
  <c r="H35" i="12"/>
  <c r="I35" i="12"/>
  <c r="H36" i="12"/>
  <c r="I36" i="12"/>
  <c r="H37" i="12"/>
  <c r="I37" i="12"/>
  <c r="H38" i="12"/>
  <c r="I38" i="12"/>
  <c r="H39" i="12"/>
  <c r="I39" i="12"/>
  <c r="H40" i="12"/>
  <c r="I40" i="12"/>
  <c r="H41" i="12"/>
  <c r="I41" i="12"/>
  <c r="H42" i="12"/>
  <c r="I42" i="12"/>
  <c r="H45" i="12"/>
  <c r="I45" i="12"/>
  <c r="H46" i="12"/>
  <c r="I46" i="12"/>
  <c r="H47" i="12"/>
  <c r="I47" i="12"/>
  <c r="H48" i="12"/>
  <c r="I48" i="12"/>
  <c r="H49" i="12"/>
  <c r="I49" i="12"/>
  <c r="H50" i="12"/>
  <c r="I50" i="12"/>
  <c r="H51" i="12"/>
  <c r="I51" i="12"/>
  <c r="H54" i="12"/>
  <c r="I54" i="12"/>
  <c r="H55" i="12"/>
  <c r="I55" i="12"/>
  <c r="H56" i="12"/>
  <c r="I56" i="12"/>
  <c r="H57" i="12"/>
  <c r="I57" i="12"/>
  <c r="H58" i="12"/>
  <c r="I58" i="12"/>
  <c r="H59" i="12"/>
  <c r="I59" i="12"/>
  <c r="H60" i="12"/>
  <c r="I60" i="12"/>
  <c r="H63" i="12"/>
  <c r="I63" i="12"/>
  <c r="H64" i="12"/>
  <c r="I64" i="12"/>
  <c r="H65" i="12"/>
  <c r="I65" i="12"/>
  <c r="H66" i="12"/>
  <c r="I66" i="12"/>
  <c r="H67" i="12"/>
  <c r="I67" i="12"/>
  <c r="H68" i="12"/>
  <c r="I68" i="12"/>
  <c r="H69" i="12"/>
  <c r="I69" i="12"/>
  <c r="H72" i="12"/>
  <c r="I72" i="12"/>
  <c r="H73" i="12"/>
  <c r="I73" i="12"/>
  <c r="H74" i="12"/>
  <c r="I74" i="12"/>
  <c r="H77" i="12"/>
  <c r="I77" i="12"/>
  <c r="H78" i="12"/>
  <c r="I78" i="12"/>
  <c r="H79" i="12"/>
  <c r="I79" i="12"/>
  <c r="H80" i="12"/>
  <c r="I80" i="12"/>
  <c r="H81" i="12"/>
  <c r="I81" i="12"/>
  <c r="H82" i="12"/>
  <c r="I82" i="12"/>
  <c r="H83" i="12"/>
  <c r="I83" i="12"/>
  <c r="H84" i="12"/>
  <c r="I84" i="12"/>
  <c r="H87" i="12"/>
  <c r="I87" i="12"/>
  <c r="H88" i="12"/>
  <c r="I88" i="12"/>
  <c r="H91" i="12"/>
  <c r="I91" i="12"/>
  <c r="H92" i="12"/>
  <c r="I92" i="12"/>
  <c r="H104" i="12"/>
  <c r="I104" i="12"/>
  <c r="H105" i="12"/>
  <c r="I105" i="12"/>
  <c r="H106" i="12"/>
  <c r="I106" i="12"/>
  <c r="H107" i="12"/>
  <c r="I107" i="12"/>
  <c r="H110" i="12"/>
  <c r="I110" i="12"/>
  <c r="H111" i="12"/>
  <c r="I111" i="12"/>
  <c r="H112" i="12"/>
  <c r="I112" i="12"/>
  <c r="H113" i="12"/>
  <c r="I113" i="12"/>
  <c r="H136" i="12"/>
  <c r="I136" i="12"/>
  <c r="H137" i="12"/>
  <c r="I137" i="12"/>
  <c r="H143" i="12"/>
  <c r="I143" i="12"/>
  <c r="H144" i="12"/>
  <c r="I144" i="12"/>
  <c r="H145" i="12"/>
  <c r="I145" i="12"/>
  <c r="H146" i="12"/>
  <c r="I146" i="12"/>
  <c r="H149" i="12"/>
  <c r="I149" i="12"/>
  <c r="H150" i="12"/>
  <c r="I150" i="12"/>
  <c r="I154" i="12"/>
  <c r="I152" i="12" s="1"/>
  <c r="H157" i="12"/>
  <c r="I157" i="12"/>
  <c r="H158" i="12"/>
  <c r="I158" i="12"/>
  <c r="H159" i="12"/>
  <c r="I159" i="12"/>
  <c r="H166" i="12"/>
  <c r="I166" i="12"/>
  <c r="H167" i="12"/>
  <c r="I167" i="12"/>
  <c r="H168" i="12"/>
  <c r="I168" i="12"/>
  <c r="H169" i="12"/>
  <c r="I169" i="12"/>
  <c r="H173" i="12"/>
  <c r="I173" i="12"/>
  <c r="H174" i="12"/>
  <c r="I174" i="12"/>
  <c r="H175" i="12"/>
  <c r="I175" i="12"/>
  <c r="H10" i="12"/>
  <c r="I10" i="12"/>
  <c r="H11" i="12"/>
  <c r="I11" i="12"/>
  <c r="H12" i="12"/>
  <c r="I12" i="12"/>
  <c r="H13" i="12"/>
  <c r="I13" i="12"/>
  <c r="H14" i="12"/>
  <c r="I14" i="12"/>
  <c r="H15" i="12"/>
  <c r="I15" i="12"/>
  <c r="H16" i="12"/>
  <c r="I16" i="12"/>
  <c r="H17" i="12"/>
  <c r="I17" i="12"/>
  <c r="H18" i="12"/>
  <c r="I18" i="12"/>
  <c r="H19" i="12"/>
  <c r="I19" i="12"/>
  <c r="H20" i="12"/>
  <c r="I20" i="12"/>
  <c r="H21" i="12"/>
  <c r="I21" i="12"/>
  <c r="H22" i="12"/>
  <c r="I22" i="12"/>
  <c r="H23" i="12"/>
  <c r="I23" i="12"/>
  <c r="H24" i="12"/>
  <c r="I24" i="12"/>
  <c r="I9" i="12"/>
  <c r="H9" i="12"/>
  <c r="I156" i="12" l="1"/>
  <c r="H156" i="12"/>
  <c r="H53" i="12"/>
  <c r="H62" i="12"/>
  <c r="H8" i="12"/>
  <c r="H44" i="12"/>
  <c r="H26" i="12"/>
  <c r="I171" i="12"/>
  <c r="H171" i="12"/>
  <c r="H148" i="12"/>
  <c r="H142" i="12"/>
  <c r="I135" i="12"/>
  <c r="H135" i="12"/>
  <c r="H103" i="12"/>
  <c r="H76" i="12"/>
  <c r="I90" i="12"/>
  <c r="I62" i="12"/>
  <c r="H86" i="12"/>
  <c r="H90" i="12"/>
  <c r="I26" i="12"/>
  <c r="I103" i="12"/>
  <c r="I8" i="12"/>
  <c r="H109" i="12"/>
  <c r="H71" i="12"/>
  <c r="I109" i="12"/>
  <c r="I86" i="12"/>
  <c r="I76" i="12"/>
  <c r="I44" i="12"/>
  <c r="I121" i="12"/>
  <c r="I71" i="12"/>
  <c r="I148" i="12"/>
  <c r="I142" i="12"/>
  <c r="I53" i="12"/>
  <c r="I242" i="12" l="1"/>
  <c r="E14" i="8" s="1"/>
  <c r="H242" i="12"/>
  <c r="D14" i="8" s="1"/>
  <c r="I31" i="9"/>
  <c r="H31" i="9"/>
  <c r="I26" i="9" l="1"/>
  <c r="H26" i="9"/>
  <c r="A13" i="8"/>
  <c r="A12" i="8"/>
  <c r="I95" i="9" l="1"/>
  <c r="H95" i="9"/>
  <c r="I88" i="9"/>
  <c r="I84" i="9" s="1"/>
  <c r="H88" i="9"/>
  <c r="H84" i="9" s="1"/>
  <c r="I99" i="9"/>
  <c r="H99" i="9"/>
  <c r="I98" i="9"/>
  <c r="H98" i="9"/>
  <c r="H97" i="9" s="1"/>
  <c r="I97" i="9" l="1"/>
  <c r="I30" i="9"/>
  <c r="H30" i="9"/>
  <c r="A119" i="9"/>
  <c r="A3" i="9"/>
  <c r="A103" i="13" l="1"/>
  <c r="A3" i="13"/>
  <c r="A1" i="13"/>
  <c r="A10" i="3" l="1"/>
  <c r="I106" i="9" l="1"/>
  <c r="H106" i="9"/>
  <c r="I104" i="9"/>
  <c r="H104" i="9"/>
  <c r="I103" i="9"/>
  <c r="H103" i="9"/>
  <c r="I102" i="9"/>
  <c r="H102" i="9"/>
  <c r="H101" i="9" l="1"/>
  <c r="I101" i="9"/>
  <c r="B10" i="3"/>
  <c r="A87" i="10" l="1"/>
  <c r="A1" i="10"/>
  <c r="A11" i="8"/>
  <c r="A8" i="3"/>
  <c r="A3" i="3"/>
  <c r="A1" i="3"/>
  <c r="A1" i="12"/>
  <c r="A3" i="10"/>
  <c r="A4" i="8"/>
  <c r="I25" i="9"/>
  <c r="H25" i="9"/>
  <c r="I21" i="9"/>
  <c r="H21" i="9"/>
  <c r="I20" i="9"/>
  <c r="H20" i="9"/>
  <c r="I19" i="9"/>
  <c r="H19" i="9"/>
  <c r="H18" i="9" l="1"/>
  <c r="H119" i="9" s="1"/>
  <c r="I18" i="9"/>
  <c r="A1" i="8"/>
  <c r="D13" i="8" l="1"/>
  <c r="D12" i="8" l="1"/>
  <c r="D15" i="8" l="1"/>
  <c r="D11" i="3" s="1"/>
  <c r="D15" i="3" l="1"/>
  <c r="E12" i="8"/>
  <c r="I10" i="9" l="1"/>
  <c r="I8" i="9" s="1"/>
  <c r="I119" i="9" s="1"/>
  <c r="E13" i="8" l="1"/>
  <c r="E15" i="8" l="1"/>
  <c r="E11" i="3" l="1"/>
  <c r="E15" i="3" l="1"/>
  <c r="D22" i="3" s="1"/>
  <c r="D2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MAURICIO MORALES</author>
  </authors>
  <commentList>
    <comment ref="C59" authorId="0" shapeId="0" xr:uid="{66D819D2-9275-4327-A300-384C56DB3A5E}">
      <text>
        <r>
          <rPr>
            <b/>
            <sz val="9"/>
            <color indexed="81"/>
            <rFont val="Tahoma"/>
            <family val="2"/>
          </rPr>
          <t>MAURICIO MORALES:</t>
        </r>
        <r>
          <rPr>
            <sz val="9"/>
            <color indexed="81"/>
            <rFont val="Tahoma"/>
            <family val="2"/>
          </rPr>
          <t xml:space="preserve">
4.1.6 TOMO II SECCION C2</t>
        </r>
      </text>
    </comment>
    <comment ref="C61" authorId="0" shapeId="0" xr:uid="{D0983B39-7B5F-4429-8019-07CEFFBA5A1F}">
      <text>
        <r>
          <rPr>
            <b/>
            <sz val="9"/>
            <color indexed="81"/>
            <rFont val="Tahoma"/>
            <family val="2"/>
          </rPr>
          <t>MAURICIO MORALES:</t>
        </r>
        <r>
          <rPr>
            <sz val="9"/>
            <color indexed="81"/>
            <rFont val="Tahoma"/>
            <family val="2"/>
          </rPr>
          <t xml:space="preserve">
4.1 TOMO III SECCIÓN A2</t>
        </r>
      </text>
    </comment>
    <comment ref="C63" authorId="0" shapeId="0" xr:uid="{4AF39E34-0CA2-4B89-A61D-A931526829F4}">
      <text>
        <r>
          <rPr>
            <b/>
            <sz val="9"/>
            <color indexed="81"/>
            <rFont val="Tahoma"/>
            <family val="2"/>
          </rPr>
          <t>MAURICIO MORALES:</t>
        </r>
        <r>
          <rPr>
            <sz val="9"/>
            <color indexed="81"/>
            <rFont val="Tahoma"/>
            <family val="2"/>
          </rPr>
          <t xml:space="preserve">
TOMO III SECCIÓN A4</t>
        </r>
      </text>
    </comment>
    <comment ref="C65" authorId="0" shapeId="0" xr:uid="{E31E36F1-DBBD-42C1-A278-2D812B0C91D9}">
      <text>
        <r>
          <rPr>
            <b/>
            <sz val="9"/>
            <color indexed="81"/>
            <rFont val="Tahoma"/>
            <family val="2"/>
          </rPr>
          <t>MAURICIO MORALES:</t>
        </r>
        <r>
          <rPr>
            <sz val="9"/>
            <color indexed="81"/>
            <rFont val="Tahoma"/>
            <family val="2"/>
          </rPr>
          <t xml:space="preserve">
TOMO III SECCIÓN B</t>
        </r>
      </text>
    </comment>
    <comment ref="C67" authorId="0" shapeId="0" xr:uid="{C7AEB44F-35CD-41F2-9E24-B01A11971DDA}">
      <text>
        <r>
          <rPr>
            <b/>
            <sz val="9"/>
            <color indexed="81"/>
            <rFont val="Tahoma"/>
            <family val="2"/>
          </rPr>
          <t>MAURICIO MORALES:</t>
        </r>
        <r>
          <rPr>
            <sz val="9"/>
            <color indexed="81"/>
            <rFont val="Tahoma"/>
            <family val="2"/>
          </rPr>
          <t xml:space="preserve">
TOMO III SECCIÓN B</t>
        </r>
      </text>
    </comment>
    <comment ref="C69" authorId="0" shapeId="0" xr:uid="{6211AF12-335C-4165-8D5D-C134CF712015}">
      <text>
        <r>
          <rPr>
            <b/>
            <sz val="9"/>
            <color indexed="81"/>
            <rFont val="Tahoma"/>
            <family val="2"/>
          </rPr>
          <t>MAURICIO MORALES:</t>
        </r>
        <r>
          <rPr>
            <sz val="9"/>
            <color indexed="81"/>
            <rFont val="Tahoma"/>
            <family val="2"/>
          </rPr>
          <t xml:space="preserve">
TOMO III SECCIÓN C3</t>
        </r>
      </text>
    </comment>
    <comment ref="C71" authorId="0" shapeId="0" xr:uid="{CD87B0C4-C462-4129-8327-94983986629B}">
      <text>
        <r>
          <rPr>
            <b/>
            <sz val="9"/>
            <color indexed="81"/>
            <rFont val="Tahoma"/>
            <family val="2"/>
          </rPr>
          <t>MAURICIO MORALES:</t>
        </r>
        <r>
          <rPr>
            <sz val="9"/>
            <color indexed="81"/>
            <rFont val="Tahoma"/>
            <family val="2"/>
          </rPr>
          <t xml:space="preserve">
TOMO III SECCIÓN C3</t>
        </r>
      </text>
    </comment>
    <comment ref="C73" authorId="0" shapeId="0" xr:uid="{C946A59E-473A-4CDF-8D20-C988E5CD18C1}">
      <text>
        <r>
          <rPr>
            <b/>
            <sz val="9"/>
            <color indexed="81"/>
            <rFont val="Tahoma"/>
            <family val="2"/>
          </rPr>
          <t>MAURICIO MORALES:</t>
        </r>
        <r>
          <rPr>
            <sz val="9"/>
            <color indexed="81"/>
            <rFont val="Tahoma"/>
            <family val="2"/>
          </rPr>
          <t xml:space="preserve">
TOMO III SECCIÓN C4</t>
        </r>
      </text>
    </comment>
    <comment ref="C75" authorId="0" shapeId="0" xr:uid="{EF0BA709-34F8-4B8F-B317-898AE1D47299}">
      <text>
        <r>
          <rPr>
            <b/>
            <sz val="9"/>
            <color indexed="81"/>
            <rFont val="Tahoma"/>
            <family val="2"/>
          </rPr>
          <t xml:space="preserve">MAURICIO MORALES:
</t>
        </r>
        <r>
          <rPr>
            <sz val="9"/>
            <color indexed="81"/>
            <rFont val="Tahoma"/>
            <family val="2"/>
          </rPr>
          <t>TOMO II SECCIÓN C2</t>
        </r>
      </text>
    </comment>
  </commentList>
</comments>
</file>

<file path=xl/sharedStrings.xml><?xml version="1.0" encoding="utf-8"?>
<sst xmlns="http://schemas.openxmlformats.org/spreadsheetml/2006/main" count="2078" uniqueCount="838">
  <si>
    <t xml:space="preserve"> GOBIERNO DE MENDOZA </t>
  </si>
  <si>
    <t>ÍNDICE</t>
  </si>
  <si>
    <t>N° de Formulario</t>
  </si>
  <si>
    <t>Formulario 
(según nomenclador Excel)</t>
  </si>
  <si>
    <t>Contenido del Formulario</t>
  </si>
  <si>
    <t>Formulario 1</t>
  </si>
  <si>
    <t>PLANILLA RESUMEN</t>
  </si>
  <si>
    <t xml:space="preserve">PLANILLA GENERAL PRESUPUESTO </t>
  </si>
  <si>
    <t>Formulario 2</t>
  </si>
  <si>
    <t>C-1</t>
  </si>
  <si>
    <t>Formulario 3</t>
  </si>
  <si>
    <t>C-1.1</t>
  </si>
  <si>
    <t>Formulario 4</t>
  </si>
  <si>
    <t>C-1.2</t>
  </si>
  <si>
    <t>Formulario 5</t>
  </si>
  <si>
    <t>C-1.3</t>
  </si>
  <si>
    <t>Formulario 10</t>
  </si>
  <si>
    <t>C-3</t>
  </si>
  <si>
    <t>Formulario 11</t>
  </si>
  <si>
    <t>OBRAS  /  DESCRIPCIÓN</t>
  </si>
  <si>
    <t>MONTOS</t>
  </si>
  <si>
    <t>Dólares</t>
  </si>
  <si>
    <t>Pesos</t>
  </si>
  <si>
    <t>Fecha</t>
  </si>
  <si>
    <t>Tipo de Cambio</t>
  </si>
  <si>
    <t>RESUMEN</t>
  </si>
  <si>
    <t>Precios Ofertados</t>
  </si>
  <si>
    <t>Total OFERTA BÁSICA</t>
  </si>
  <si>
    <t>ÍTEM</t>
  </si>
  <si>
    <t>SUB ÍTEM</t>
  </si>
  <si>
    <t>UNIDAD</t>
  </si>
  <si>
    <t>CANTIDAD</t>
  </si>
  <si>
    <t>PRECIO UNITARIO</t>
  </si>
  <si>
    <t>PRECIO TOTAL</t>
  </si>
  <si>
    <t>DESCRIPCIÓN</t>
  </si>
  <si>
    <t>1.1</t>
  </si>
  <si>
    <t>Global</t>
  </si>
  <si>
    <t>Suministro de Equipos de 220 kV y 132 kV</t>
  </si>
  <si>
    <t>2.1</t>
  </si>
  <si>
    <t>Interruptor-Convencional (CB) tripolar 220 kV, 3150 A, 15 GVA, Recierre RUT</t>
  </si>
  <si>
    <t>Unidad</t>
  </si>
  <si>
    <t>2.2</t>
  </si>
  <si>
    <t>Descargador de Sobretensión 220 kV</t>
  </si>
  <si>
    <t>2.3</t>
  </si>
  <si>
    <t>2.4</t>
  </si>
  <si>
    <t>2.5</t>
  </si>
  <si>
    <t>2.6</t>
  </si>
  <si>
    <t>Transformadores de Tensión 220 kV</t>
  </si>
  <si>
    <t>2.7</t>
  </si>
  <si>
    <t>Cajas de Conjunción para Transformadores de tensión 220 kV</t>
  </si>
  <si>
    <t>2.8</t>
  </si>
  <si>
    <t>2.9</t>
  </si>
  <si>
    <t>Cajas de Conjunción para Transformadores de corriente 220 kV</t>
  </si>
  <si>
    <t>2.10</t>
  </si>
  <si>
    <t>Aisladores soporte 220 kV</t>
  </si>
  <si>
    <t>2.11</t>
  </si>
  <si>
    <t>2.12</t>
  </si>
  <si>
    <t>2.13</t>
  </si>
  <si>
    <t>Cjto.</t>
  </si>
  <si>
    <t>2.14</t>
  </si>
  <si>
    <t>2.15</t>
  </si>
  <si>
    <t>Transformadores de tensión 132 kV</t>
  </si>
  <si>
    <t>2.16</t>
  </si>
  <si>
    <t>Cajas de Conjunción para Transformadores de corriente 132 kV</t>
  </si>
  <si>
    <t>2.17</t>
  </si>
  <si>
    <t>Cajas de Conjunción para Transformadores de tensión 132 kV</t>
  </si>
  <si>
    <t>2.18</t>
  </si>
  <si>
    <t>Descargador de Sobretensión 132 kV</t>
  </si>
  <si>
    <t>2.19</t>
  </si>
  <si>
    <t>Suministro de Sistemas de Protecciones Eléctricas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</si>
  <si>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</si>
  <si>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</si>
  <si>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</si>
  <si>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</si>
  <si>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</si>
  <si>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</si>
  <si>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</si>
  <si>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</si>
  <si>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</si>
  <si>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Un Tablero de Protección Diferencial de Barras 220 kV</t>
  </si>
  <si>
    <t>4.10</t>
  </si>
  <si>
    <t>4.11</t>
  </si>
  <si>
    <t>Un Sistema de Medición Sincrofasorial (PMU)</t>
  </si>
  <si>
    <t>Equipos de Control y Protecciones de Celdas 13,2 kV</t>
  </si>
  <si>
    <t>Equipos de Control y Protecciones de Servicios Auxiliares Generales de CA y CC</t>
  </si>
  <si>
    <t>Suministro de Tableros y Equipos de Servicios Auxiliares</t>
  </si>
  <si>
    <t>5.1</t>
  </si>
  <si>
    <t>Tablero General de Servicios Auxiliares de Corriente Alterna 380/220 V (TGSACA)</t>
  </si>
  <si>
    <t>5.2</t>
  </si>
  <si>
    <t>Tablero General de Servicios Auxiliares de Corriente Continua 220 V (TGSACC)</t>
  </si>
  <si>
    <t>5.3</t>
  </si>
  <si>
    <t>Tablero General de Servicios Auxiliares de Corriente Continua 48 V (TGSACOM)</t>
  </si>
  <si>
    <t>5.4</t>
  </si>
  <si>
    <t>Transformador de Servicios Auxiliares</t>
  </si>
  <si>
    <t>5.5</t>
  </si>
  <si>
    <t>Reactor de neutro 19000 KVA</t>
  </si>
  <si>
    <t>5.6</t>
  </si>
  <si>
    <t>Grupo Electrógeno de emergencia</t>
  </si>
  <si>
    <t>5.7</t>
  </si>
  <si>
    <t>Baterías de 220 Vcc</t>
  </si>
  <si>
    <t>5.8</t>
  </si>
  <si>
    <t>Cargadores duales de baterías de 220 Vcc</t>
  </si>
  <si>
    <t>5.9</t>
  </si>
  <si>
    <t>Batería de 48 Vcc</t>
  </si>
  <si>
    <t>5.10</t>
  </si>
  <si>
    <t>Cargador doble de baterías de 48 Vcc</t>
  </si>
  <si>
    <t>7.1</t>
  </si>
  <si>
    <t>7.2</t>
  </si>
  <si>
    <t>7.3</t>
  </si>
  <si>
    <t>7.4</t>
  </si>
  <si>
    <t>7.5</t>
  </si>
  <si>
    <t>7.6</t>
  </si>
  <si>
    <t>7.7</t>
  </si>
  <si>
    <t>7.8</t>
  </si>
  <si>
    <t>8.1</t>
  </si>
  <si>
    <t>8.2</t>
  </si>
  <si>
    <t>Suministro del Sistema de Medición, Adquisición de Datos, Supervisión, Control Local y Telecontrol</t>
  </si>
  <si>
    <t>Suministro de Equipos de Media Tensión 13,2 kV</t>
  </si>
  <si>
    <t>16.1</t>
  </si>
  <si>
    <t>Celda Media Tensión Tipo: Salida a Transformador de Servicios Auxiliares</t>
  </si>
  <si>
    <t>Un.</t>
  </si>
  <si>
    <t>16.2</t>
  </si>
  <si>
    <t xml:space="preserve">Celda Media Tensión Tipo: Acometida de Autotransformador de Potencia y Medición </t>
  </si>
  <si>
    <t>16.3</t>
  </si>
  <si>
    <t>Celda de Media Tensión para reactor de neutro</t>
  </si>
  <si>
    <t>16.4</t>
  </si>
  <si>
    <t>17.1</t>
  </si>
  <si>
    <t>17.2</t>
  </si>
  <si>
    <t>18.1</t>
  </si>
  <si>
    <t>19.1</t>
  </si>
  <si>
    <t>19.2</t>
  </si>
  <si>
    <t>19.3</t>
  </si>
  <si>
    <t xml:space="preserve">Adaptación/adecuación Tableros de protección y control </t>
  </si>
  <si>
    <t>20.1</t>
  </si>
  <si>
    <t>20.2</t>
  </si>
  <si>
    <t>TPC ET Cruz de Piedra</t>
  </si>
  <si>
    <t>20.3</t>
  </si>
  <si>
    <t>20.4</t>
  </si>
  <si>
    <t>Estudios de Suelo, Limpieza y Replanteo General</t>
  </si>
  <si>
    <t>1.2</t>
  </si>
  <si>
    <t>Cartel de Obra</t>
  </si>
  <si>
    <t>1.3</t>
  </si>
  <si>
    <t>Desmalezamiento y limpieza del terreno</t>
  </si>
  <si>
    <t>1.4</t>
  </si>
  <si>
    <t>Replanteo y nivelación</t>
  </si>
  <si>
    <t>1.5</t>
  </si>
  <si>
    <t>Construcción Zanja de Guardia</t>
  </si>
  <si>
    <t>Construcción de Cerco Perimetral y Portones de Ingreso</t>
  </si>
  <si>
    <t>Cerco (incluido excavaciones, fundación de postes y puntales, murete inferior, postes, alambres, accesorios, tejido y puesta a tierra)</t>
  </si>
  <si>
    <t>Provisión, colocación y puesta a tierra de portones para acceso</t>
  </si>
  <si>
    <t>Construcción de Acceso y Caminos Interiores</t>
  </si>
  <si>
    <t>3.1</t>
  </si>
  <si>
    <t>Apertura de caja, Sub base y base</t>
  </si>
  <si>
    <t>3.2</t>
  </si>
  <si>
    <t>Pavimentos de hormigón y Alcantarillas</t>
  </si>
  <si>
    <t>Canales, Cámaras y Cañeros</t>
  </si>
  <si>
    <t>Excavaciones y Construcción de Fundaciones</t>
  </si>
  <si>
    <t>Bases soportes de equipos de playa</t>
  </si>
  <si>
    <t>Bases de pórticos de barras y de antenas</t>
  </si>
  <si>
    <t>Bases de columnas de iluminación vial</t>
  </si>
  <si>
    <t>Base de autotransformador de potencia</t>
  </si>
  <si>
    <t>Base de TSSAA</t>
  </si>
  <si>
    <t xml:space="preserve">Base de Reactor de Neutro </t>
  </si>
  <si>
    <t>Construcción de Cisterna y Separador  de Aceite</t>
  </si>
  <si>
    <t>Pórticos y Estructuras Soporte de Equipos de Playa</t>
  </si>
  <si>
    <t xml:space="preserve">Provision de pórticos tipo 1 de 220 kV (H=21 m) </t>
  </si>
  <si>
    <t xml:space="preserve">Montaje de pórticos tipo 1  de 220 kV (H=21 m) </t>
  </si>
  <si>
    <t>Provision de pórticos de barras de  220 kV (H=13,5 m)</t>
  </si>
  <si>
    <t>Montaje de pórticos de barras de  220 kV (H=13,5 m)</t>
  </si>
  <si>
    <t>Provision de pórtico s/Autotransformador 220/138/13,2 kV (H=16,5 m)</t>
  </si>
  <si>
    <t>Montaje de pórtico s/Autotransformador 220/138/13,2 kV (H=16,5 m)</t>
  </si>
  <si>
    <t>Provisión de soportes de equipos</t>
  </si>
  <si>
    <t>Montaje de soportes de equipos</t>
  </si>
  <si>
    <t>Construcción del Sistema de Desagües Pluviales</t>
  </si>
  <si>
    <t>9.1</t>
  </si>
  <si>
    <t>Excavaciones</t>
  </si>
  <si>
    <t>9.2</t>
  </si>
  <si>
    <t>Fundaciones</t>
  </si>
  <si>
    <t>9.3</t>
  </si>
  <si>
    <t>Estructuras de Hormigón Armado</t>
  </si>
  <si>
    <t>9.4</t>
  </si>
  <si>
    <t>Albañilería y Aislaciones</t>
  </si>
  <si>
    <t>9.5</t>
  </si>
  <si>
    <t>Revoques y Revestimientos</t>
  </si>
  <si>
    <t>9.6</t>
  </si>
  <si>
    <t>Contrapisos, pisos y zócalos</t>
  </si>
  <si>
    <t>9.7</t>
  </si>
  <si>
    <t>Cielorrasos</t>
  </si>
  <si>
    <t>9.8</t>
  </si>
  <si>
    <t>Pinturas</t>
  </si>
  <si>
    <t>9.9</t>
  </si>
  <si>
    <t>Instalaciones sanitarias</t>
  </si>
  <si>
    <t>9.10</t>
  </si>
  <si>
    <t>Instalación eléctrica</t>
  </si>
  <si>
    <t>9.11</t>
  </si>
  <si>
    <t>Carpinterías</t>
  </si>
  <si>
    <t>9.12</t>
  </si>
  <si>
    <t>Cubierta de Techos</t>
  </si>
  <si>
    <t>9.13</t>
  </si>
  <si>
    <t>Terminaciones</t>
  </si>
  <si>
    <t>Construcción de Cocheras semitechadas</t>
  </si>
  <si>
    <t>Trabajos Complementarios</t>
  </si>
  <si>
    <t>11.1</t>
  </si>
  <si>
    <t xml:space="preserve">Limpieza Final de Obra (incluye desmontajes de los obradores) </t>
  </si>
  <si>
    <t>11.2</t>
  </si>
  <si>
    <t>Piedra partida de recubrimiento de playa</t>
  </si>
  <si>
    <t>11.3</t>
  </si>
  <si>
    <t>Tratamiento con herbicidas</t>
  </si>
  <si>
    <t>Ingenierías</t>
  </si>
  <si>
    <t>Proyecto Ejecutivo e Ingeniería de Detalle de las Obras Civiles, de Montaje Electromecánico, y de Control, Protección y Conexionado según Sección A.1 del Tomo II</t>
  </si>
  <si>
    <t>Documentación Conforme a Obra</t>
  </si>
  <si>
    <t>Malla de Puesta a Tierra</t>
  </si>
  <si>
    <t>Ejecución de las Conexiones a la Malla de Puesta a Tierra</t>
  </si>
  <si>
    <t>Montaje de Equipos de 220 kV y 132 kV</t>
  </si>
  <si>
    <t>3.3</t>
  </si>
  <si>
    <t>3.4</t>
  </si>
  <si>
    <t>3.5</t>
  </si>
  <si>
    <t>3.6</t>
  </si>
  <si>
    <t>Transformadores de tensión 220 kV y sus Cajas de Conjunción</t>
  </si>
  <si>
    <t>3.7</t>
  </si>
  <si>
    <t>Transformadores de corriente 220 kV y sus Cajas de Conjunción</t>
  </si>
  <si>
    <t>3.8</t>
  </si>
  <si>
    <t>3.9</t>
  </si>
  <si>
    <t>3.10</t>
  </si>
  <si>
    <t>3.11</t>
  </si>
  <si>
    <t>3.12</t>
  </si>
  <si>
    <t>Transformadores de corriente de 132 kV y su caja de Conjuncioón</t>
  </si>
  <si>
    <t>3.13</t>
  </si>
  <si>
    <t>Transformadores de tensión 132 kV y su caja de Conjunción</t>
  </si>
  <si>
    <t>Montaje de Tableros de Sistemas de Protecciones Eléctricas</t>
  </si>
  <si>
    <t>Montaje de Tableros y Equipos de Servicios Auxiliares</t>
  </si>
  <si>
    <t>Montaje de Tableros de Comando, Medición, Relés auxiliares, Sincronización, Interfase de Telecontrol, Repartidores ce Cables, de SSAA de Playa (MK) RAT y Marcha en paralelo de Autotransformador, etc.</t>
  </si>
  <si>
    <t>Montaje de Sistemas de Comunicaciones</t>
  </si>
  <si>
    <t>Montaje del Sistema de Medición, Adquisición de Datos, Supervisión, Control Local y Telecontrol</t>
  </si>
  <si>
    <t>Montaje del Sistema de Supervisión, Protección y Control del Autotransformador ATR 01</t>
  </si>
  <si>
    <t xml:space="preserve">Montaje del Sistema de Automatismo de Desconexión Automático de Demanda (DAD) y de Generación (DAG) </t>
  </si>
  <si>
    <t>Montaje de Equipos de Media Tensión 13,2 kV</t>
  </si>
  <si>
    <t>15.1</t>
  </si>
  <si>
    <t>15.2</t>
  </si>
  <si>
    <t>15.3</t>
  </si>
  <si>
    <t>Celda Media Tensión para reactor de neutro</t>
  </si>
  <si>
    <t>Suministro y Montaje de Materiales Electromecánicos y Eléctricos Varios</t>
  </si>
  <si>
    <t xml:space="preserve">Provisión y Montaje de Conductores desnudos de potencia para antenas, barras y conexiones,  Cables de guardia, Caños de cobre, Cadenas de aisladores, Morsetería, Conectores, Herrajes, Bulonería, elementos menores, etc. para la Playa de 220 kV </t>
  </si>
  <si>
    <t>18.2</t>
  </si>
  <si>
    <t>Provisión de Cables de potencia de Baja Tensión y Cables multifilares, incluyendo todo el material necesario como terminales preaislados, borneras, grapas de sujeción, prensacables, caños de HºGº, cajas, herrajes, bulonería, etc.</t>
  </si>
  <si>
    <t>Tendido y Conexionado de Cables de potencia de Baja Tensión y Cables multifilares.</t>
  </si>
  <si>
    <t>Provisión de Cables de Fibras Ópticas y sus accesorios</t>
  </si>
  <si>
    <t>Tendido y Conexionado de Cables de Fibras Ópticas</t>
  </si>
  <si>
    <t>Sistema de Iluminación Exterior</t>
  </si>
  <si>
    <t>Suministro y montaje del Sistema de Iluminación general de la Playa de maniobras</t>
  </si>
  <si>
    <t xml:space="preserve">Suministro y montaje del Sistema de Iluminación de Caminos y zona de Edificio </t>
  </si>
  <si>
    <t>Suministro y montaje del Sistema de Iluminación de Emergencia de la Playa de maniobras</t>
  </si>
  <si>
    <t>Suministro y montaje del Sistema de Balizas de señalamiento aéreo</t>
  </si>
  <si>
    <t>20.6</t>
  </si>
  <si>
    <t>Suministro y montaje del Tablero General de Iluminación (TGI)</t>
  </si>
  <si>
    <t>Suministro y Montaje de Cajas de Tomacorrientes exteriores</t>
  </si>
  <si>
    <t>Suministro y Montaje del Sistema de Detección y Extinción de Incendios</t>
  </si>
  <si>
    <t>Suministro y Montaje de Carteles indicadores</t>
  </si>
  <si>
    <t xml:space="preserve">Acometidas de las Líneas Aéreas de 220 kV a la Estación </t>
  </si>
  <si>
    <t>Ejecución de las Acometidas de las Líneas Aéreas de 220 kV a la Estación</t>
  </si>
  <si>
    <t>Ensayos para puesta en servicio</t>
  </si>
  <si>
    <t xml:space="preserve">Ensayos de Equipos </t>
  </si>
  <si>
    <t xml:space="preserve">Ensayos de Sistemas </t>
  </si>
  <si>
    <t xml:space="preserve">Pruebas Finales  </t>
  </si>
  <si>
    <t xml:space="preserve">Funcionamiento Continuo (Marcha industrial de 30 Días) </t>
  </si>
  <si>
    <t>Seccionador Tripolar 132 kV disposición Fila India</t>
  </si>
  <si>
    <t>Seccionador Tripolar 132 kV disposición Polos Paralelos con cuchilla P.A.T.</t>
  </si>
  <si>
    <t>1.6</t>
  </si>
  <si>
    <t>1.7</t>
  </si>
  <si>
    <t>1.8</t>
  </si>
  <si>
    <t>1.9</t>
  </si>
  <si>
    <t>1.10</t>
  </si>
  <si>
    <t>1.11</t>
  </si>
  <si>
    <t>1.12</t>
  </si>
  <si>
    <t>1.13</t>
  </si>
  <si>
    <t>6.1</t>
  </si>
  <si>
    <t>6.3</t>
  </si>
  <si>
    <t>UNIDAD*</t>
  </si>
  <si>
    <t>CANTIDAD*</t>
  </si>
  <si>
    <t>Polo completo de interruptor con estructura de soporte y mecanismo de accionamiento</t>
  </si>
  <si>
    <t>Armario de control tripolar completo</t>
  </si>
  <si>
    <t>Juego tripolar de contactos de potencia del interruptor</t>
  </si>
  <si>
    <t>jgo.</t>
  </si>
  <si>
    <t>Juego de contactos auxiliares de un polo</t>
  </si>
  <si>
    <t>Juego de juntas para un polo</t>
  </si>
  <si>
    <t>Juego de componentes desgastables de armarios de accionamiento para un polo y del armario de control tripolar</t>
  </si>
  <si>
    <t>Juego de componentes de control: MCB, Relés, Pulsadoras, Llave Local/Remoto, Lámparas</t>
  </si>
  <si>
    <t>Monitor de densidad de gas SF6</t>
  </si>
  <si>
    <t>Dispositivo de alivio de sobrepresión</t>
  </si>
  <si>
    <t>Equipo de carga de gas SF6 (dispositivos para el llenado)</t>
  </si>
  <si>
    <t>Detector de pérdidas de gas SF6</t>
  </si>
  <si>
    <t>Motores de accionamiento de cada tipo utilizado</t>
  </si>
  <si>
    <t>1.14</t>
  </si>
  <si>
    <t>Motor de carga de resorte</t>
  </si>
  <si>
    <t>1.15</t>
  </si>
  <si>
    <t>Carga de gas SF6 necesario para un interruptor tripolar completo</t>
  </si>
  <si>
    <t>Seccionadores Tripolares con Cuchillas de Puesta a Tierra de 220 kV</t>
  </si>
  <si>
    <t>Polo completo</t>
  </si>
  <si>
    <t>Juego de contactos de potencia tripolar</t>
  </si>
  <si>
    <t>Armario de conjunción completo, con sus componentes</t>
  </si>
  <si>
    <t>Caja de accionamiento completa (1 fase) con sus componentes</t>
  </si>
  <si>
    <t>Juego de componentes del armario de conjunción</t>
  </si>
  <si>
    <t>Juego de componentes de la caja de accionamiento de fase</t>
  </si>
  <si>
    <t>Motorreductor</t>
  </si>
  <si>
    <t xml:space="preserve">Seccionadores Unipolares de Puesta a Tierra de 220 kV </t>
  </si>
  <si>
    <t>Seccionadores Tripolares sin Cuchillas de Puesta a Tierra de 132 kV</t>
  </si>
  <si>
    <t>6.2</t>
  </si>
  <si>
    <t>Transformadores de Corriente de 220 kV y de 132 kV</t>
  </si>
  <si>
    <t>Transformador de Corriente de 220 kV ÍTEM 3.2</t>
  </si>
  <si>
    <t>Transformador de Corriente de 132 kV ÍTEM 3.4</t>
  </si>
  <si>
    <t>Transformador de Corriente de 132 kV ÍTEM 3.5</t>
  </si>
  <si>
    <r>
      <rPr>
        <b/>
        <sz val="10"/>
        <color theme="1"/>
        <rFont val="Times New Roman"/>
        <family val="1"/>
      </rPr>
      <t xml:space="preserve"> </t>
    </r>
    <r>
      <rPr>
        <b/>
        <sz val="10"/>
        <color theme="1"/>
        <rFont val="Arial"/>
        <family val="2"/>
      </rPr>
      <t>Transformadores de Tensión de 220 kV y de 132 kV</t>
    </r>
  </si>
  <si>
    <t>Transformador de Tensión de 220 kV ÍTEM 3.6</t>
  </si>
  <si>
    <t>Fusibles propios para ítem anterior (1 fase)</t>
  </si>
  <si>
    <t>Transformador de Tensión de 132 kV ÍTEM 3.8</t>
  </si>
  <si>
    <t>Transformador de Tensión de 132 kV ÍTEM 3.9</t>
  </si>
  <si>
    <t>Transformador de Tensión de 132 kV ÍTEM 3.10</t>
  </si>
  <si>
    <t>Descargadores de Sobretensiones de 220 kV</t>
  </si>
  <si>
    <t>Descargador para 220 kV según especificación técnica</t>
  </si>
  <si>
    <t>Contador registrador de descargas</t>
  </si>
  <si>
    <t>Descargadores de Sobretensiones de 132 kV</t>
  </si>
  <si>
    <t>10.1</t>
  </si>
  <si>
    <t>Descargador para 132 kV según especificación técnica</t>
  </si>
  <si>
    <t>10.2</t>
  </si>
  <si>
    <t>Baterias</t>
  </si>
  <si>
    <t>13.1</t>
  </si>
  <si>
    <t>Vaso Completo Batería 220 Vcc</t>
  </si>
  <si>
    <t>13.2</t>
  </si>
  <si>
    <t>Juego Fusible Batería 220 Vcc</t>
  </si>
  <si>
    <t>juego</t>
  </si>
  <si>
    <t>13.3</t>
  </si>
  <si>
    <t>Vaso Completo Batería 48 Vcc</t>
  </si>
  <si>
    <t>13.4</t>
  </si>
  <si>
    <t>Juego Fusible Batería 48 Vcc</t>
  </si>
  <si>
    <t>Fuente Convertidora de 220 a 48 V</t>
  </si>
  <si>
    <t>Vaso Completo Batería 110 Vcc</t>
  </si>
  <si>
    <t>Juego Fusible Batería 110 Vcc</t>
  </si>
  <si>
    <t>Cargadores de 220 Vcc</t>
  </si>
  <si>
    <t>14.1</t>
  </si>
  <si>
    <t>Juego de Fusibles Completo</t>
  </si>
  <si>
    <t>14.2</t>
  </si>
  <si>
    <t>Juego Completo de Plaquetas Electrónicas (de corresponder)</t>
  </si>
  <si>
    <t>14.3</t>
  </si>
  <si>
    <t>Contactor de cc de cada tipo</t>
  </si>
  <si>
    <t>14.4</t>
  </si>
  <si>
    <t>Relé de cada tipo con su Base</t>
  </si>
  <si>
    <t>Cargadores de 48 Vcc</t>
  </si>
  <si>
    <t>15.4</t>
  </si>
  <si>
    <t>Cargadores de 110 Vcc</t>
  </si>
  <si>
    <t>Juego de Fusibles/Termomagnéticas (según corresponda) Completo</t>
  </si>
  <si>
    <t>Juego de contactos fijos y móviles</t>
  </si>
  <si>
    <t>Juego contactos auxiliares</t>
  </si>
  <si>
    <t xml:space="preserve">Bobina de apertura </t>
  </si>
  <si>
    <t xml:space="preserve">Bobina de cierre </t>
  </si>
  <si>
    <t>Motor carga resorte</t>
  </si>
  <si>
    <t>Protección de sobrecorriente</t>
  </si>
  <si>
    <t>Transformador de corriente  igual a los suministrados</t>
  </si>
  <si>
    <t>Relé trifásico de mínima tensión</t>
  </si>
  <si>
    <t>Voltímetro</t>
  </si>
  <si>
    <t>Amperímetro</t>
  </si>
  <si>
    <t>Medidor de energía</t>
  </si>
  <si>
    <t>Interruptor TM bipolar principal igual a los suministrados</t>
  </si>
  <si>
    <t>Interruptor bipolar 220 Vcc  igual a los suministrados</t>
  </si>
  <si>
    <t xml:space="preserve">Juego </t>
  </si>
  <si>
    <t>Voltímetro para corriente continua</t>
  </si>
  <si>
    <t>Amperímetro con shunt</t>
  </si>
  <si>
    <t>Relé de mínima tensión</t>
  </si>
  <si>
    <t>Amperímetro con shunt por separado</t>
  </si>
  <si>
    <t>Fusibles ACR mínimo dos de cada tipo y calibre</t>
  </si>
  <si>
    <t>Juego</t>
  </si>
  <si>
    <t>19.4</t>
  </si>
  <si>
    <t>Interruptor termomagnético principal</t>
  </si>
  <si>
    <t>24.1</t>
  </si>
  <si>
    <t>Aisladores de cada tipo para transformador, completos con sus empaquetaduras y accesorios necesarios.</t>
  </si>
  <si>
    <t>24.2</t>
  </si>
  <si>
    <t>Aparatos de control, señalización, alarma y medición local para cada tipo utilizado</t>
  </si>
  <si>
    <t>Tableros de Baja Tensión</t>
  </si>
  <si>
    <t>23.1</t>
  </si>
  <si>
    <t>Tablero REGULADOR AUTOMÁTICO de Tensión y Marcha en Paralelo de Autotransformadores (RAT).: 15% de los equipos y elementos instalados de cada tipo (excepto los elementos provistos con el transformador), mínimo 1 (uno).</t>
  </si>
  <si>
    <t>23.2</t>
  </si>
  <si>
    <t>Tableros de Servicios Auxiliares de B.T. Corriente Alterna y Continua (MKca ## y MKcc ##) para calles de playa 220 kV: 15% de los equipos y elementos instalados de cada tipo, mínimo 1 (uno).</t>
  </si>
  <si>
    <t>Sistema de Protecciones Electricas</t>
  </si>
  <si>
    <t>Un IED de protección de cada tipo utilizado.</t>
  </si>
  <si>
    <t>Dos Placas de entradas y salidas binarias de cada tipo utilizado.</t>
  </si>
  <si>
    <t>24.3</t>
  </si>
  <si>
    <t>Un Elemento de cada tipo utilizado (relés auxiliares, biestables, supervisores, protectores, termomagnéticas, llaves, selectoras etc.)</t>
  </si>
  <si>
    <t xml:space="preserve">10% de la cantidad total de cada tipo de bornera utilizada, siendo 5 unidades la cantidad mínima. </t>
  </si>
  <si>
    <t>Celdas de MT</t>
  </si>
  <si>
    <t>Un Transformador de tensión monofásico de cada tipo y tensión);</t>
  </si>
  <si>
    <t>Unidad de detección de arco interno. El suministro deberá incluir el Sensor de arco interno;</t>
  </si>
  <si>
    <t>Interruptor de MT completo de cada tipo y tensión;</t>
  </si>
  <si>
    <r>
      <t>B</t>
    </r>
    <r>
      <rPr>
        <sz val="10"/>
        <color theme="1"/>
        <rFont val="Arial"/>
        <family val="2"/>
      </rPr>
      <t>obina de apertura interruptor, para de cada tipo y tensión de interruptor de M.T.;</t>
    </r>
  </si>
  <si>
    <r>
      <t>B</t>
    </r>
    <r>
      <rPr>
        <sz val="10"/>
        <color theme="1"/>
        <rFont val="Arial"/>
        <family val="2"/>
      </rPr>
      <t>obina de cierre interruptor de cada tipo y tensión;</t>
    </r>
  </si>
  <si>
    <t>Motor de accionamiento de cada tipo y tensión;</t>
  </si>
  <si>
    <t xml:space="preserve">Transformador de corriente monofásico de cada tipo y tensión. </t>
  </si>
  <si>
    <t xml:space="preserve">Grupo Electrógeno de Emergencia. </t>
  </si>
  <si>
    <t>Juntas, empaquetaduras de cada tipo.</t>
  </si>
  <si>
    <t>Filtros de cada tipo.</t>
  </si>
  <si>
    <t>Correas de cada tipo.</t>
  </si>
  <si>
    <t>Bulbos de presión, temperatura y otros sensores primarios de cada tipo.</t>
  </si>
  <si>
    <t>Del Tablero de Mando</t>
  </si>
  <si>
    <t>Interruptor en aire, extraíble, corriente nominal a determinar.</t>
  </si>
  <si>
    <t xml:space="preserve">Unidad </t>
  </si>
  <si>
    <t>Juego tripolar de transformadores de corriente de doble núcleo, (uno para medición y otro para protección).</t>
  </si>
  <si>
    <r>
      <t>J</t>
    </r>
    <r>
      <rPr>
        <sz val="10"/>
        <color theme="1"/>
        <rFont val="Arial"/>
        <family val="2"/>
      </rPr>
      <t>uego tripolar de transformadores de tensión relación 220:110/1,73 V, con sendos fusibles de protección primaria y un mini interruptor para protección secundaria.</t>
    </r>
  </si>
  <si>
    <r>
      <t>V</t>
    </r>
    <r>
      <rPr>
        <sz val="10"/>
        <color theme="1"/>
        <rFont val="Arial"/>
        <family val="2"/>
      </rPr>
      <t>oltímetro escala 0-500 V, con llave selectora de cuatro (4) posiciones para conectar a los secundarios de los transformadores de medición.</t>
    </r>
  </si>
  <si>
    <r>
      <t>A</t>
    </r>
    <r>
      <rPr>
        <sz val="10"/>
        <color theme="1"/>
        <rFont val="Arial"/>
        <family val="2"/>
      </rPr>
      <t xml:space="preserve">mperímetro con llave selectora de cuatro (4) posiciones para conectar a los secundarios de los transformadores de medición. </t>
    </r>
  </si>
  <si>
    <t>Sistema de control automático.</t>
  </si>
  <si>
    <r>
      <t>R</t>
    </r>
    <r>
      <rPr>
        <sz val="10"/>
        <color theme="1"/>
        <rFont val="Arial"/>
        <family val="2"/>
      </rPr>
      <t>egulador automático de tensión con reóstato de ajuste.</t>
    </r>
  </si>
  <si>
    <r>
      <t>R</t>
    </r>
    <r>
      <rPr>
        <sz val="10"/>
        <color theme="1"/>
        <rFont val="Arial"/>
        <family val="2"/>
      </rPr>
      <t>eóstato de ajuste de velocidad.</t>
    </r>
  </si>
  <si>
    <t xml:space="preserve">Juego tripolar temporizado de máxima corriente de característica de tiempo inverso. </t>
  </si>
  <si>
    <t>Sistema de Control, Protecciones y Automatismos.</t>
  </si>
  <si>
    <t xml:space="preserve"> Juego completo de repuestos para los Sistemas y Equipos de Medición, Adquisición de Datos, Supervisión, Control, Protecciones y Automatismos integrantes de la provisión </t>
  </si>
  <si>
    <t xml:space="preserve">Equipo completo de cada tipo y modelo diferente de los equipos integrantes del suministro.  </t>
  </si>
  <si>
    <t xml:space="preserve">Módulo completo de cada tipo diferente integrante de los equipos suministrados. </t>
  </si>
  <si>
    <t>Equipo Gateway completo, incluyendo software de la aplicación SCADA</t>
  </si>
  <si>
    <t>Switch completo de cada tipo diferente del suministro</t>
  </si>
  <si>
    <r>
      <t>E</t>
    </r>
    <r>
      <rPr>
        <sz val="10"/>
        <color theme="1"/>
        <rFont val="Arial"/>
        <family val="2"/>
      </rPr>
      <t>quipo GPS con servidor SNTP completo</t>
    </r>
  </si>
  <si>
    <r>
      <t>M</t>
    </r>
    <r>
      <rPr>
        <sz val="10"/>
        <color theme="1"/>
        <rFont val="Arial"/>
        <family val="2"/>
      </rPr>
      <t xml:space="preserve">ódulos Transceptores SFP 1000SX  </t>
    </r>
  </si>
  <si>
    <r>
      <t>M</t>
    </r>
    <r>
      <rPr>
        <sz val="10"/>
        <color theme="1"/>
        <rFont val="Arial"/>
        <family val="2"/>
      </rPr>
      <t xml:space="preserve">ódulos Transceptores SFP 100FX  </t>
    </r>
  </si>
  <si>
    <t>Router-firewall</t>
  </si>
  <si>
    <r>
      <t>Fu</t>
    </r>
    <r>
      <rPr>
        <sz val="10"/>
        <color theme="1"/>
        <rFont val="Arial"/>
        <family val="2"/>
      </rPr>
      <t>ente de alimentación auxiliar externa de cada tipo diferente</t>
    </r>
  </si>
  <si>
    <r>
      <t>E</t>
    </r>
    <r>
      <rPr>
        <sz val="10"/>
        <color theme="1"/>
        <rFont val="Arial"/>
        <family val="2"/>
      </rPr>
      <t>quipo IED Control Unidad de Bahía y Protección de Respaldo completo de cada tipo diferente del suministro</t>
    </r>
  </si>
  <si>
    <r>
      <t>E</t>
    </r>
    <r>
      <rPr>
        <sz val="10"/>
        <color theme="1"/>
        <rFont val="Arial"/>
        <family val="2"/>
      </rPr>
      <t>quipo IED Protecciones de Unidad de Bahía completo de cada tipo diferente del suministro</t>
    </r>
  </si>
  <si>
    <t>Equipo IED Controlador de Entradas/Salidas (CES) completo de cada tipo diferente del suministro</t>
  </si>
  <si>
    <t>Equipo Multimedidor completo de cada tipo diferente del suministro</t>
  </si>
  <si>
    <r>
      <t>E</t>
    </r>
    <r>
      <rPr>
        <sz val="10"/>
        <color theme="1"/>
        <rFont val="Arial"/>
        <family val="2"/>
      </rPr>
      <t>quipo switch completo de cada tipo diferente del suministro</t>
    </r>
  </si>
  <si>
    <r>
      <t>E</t>
    </r>
    <r>
      <rPr>
        <sz val="10"/>
        <color theme="1"/>
        <rFont val="Arial"/>
        <family val="2"/>
      </rPr>
      <t>quipo IED Controlador Unidad de Bahía completo de cada tipo diferente del suministro</t>
    </r>
  </si>
  <si>
    <r>
      <t>E</t>
    </r>
    <r>
      <rPr>
        <sz val="10"/>
        <color theme="1"/>
        <rFont val="Arial"/>
        <family val="2"/>
      </rPr>
      <t>quipo Multimedidor completo de cada tipo diferente del suministro</t>
    </r>
  </si>
  <si>
    <t>29.4</t>
  </si>
  <si>
    <t>29.4.1</t>
  </si>
  <si>
    <r>
      <t>M</t>
    </r>
    <r>
      <rPr>
        <sz val="10"/>
        <color theme="1"/>
        <rFont val="Arial"/>
        <family val="2"/>
      </rPr>
      <t>odulos transceptores SFP 1000SX</t>
    </r>
  </si>
  <si>
    <t>29.4.2</t>
  </si>
  <si>
    <t>Distribuidor de fibra óptica de 19” completo</t>
  </si>
  <si>
    <t>29.4.3</t>
  </si>
  <si>
    <t>Pigtails conectores LC MM 50/125 um</t>
  </si>
  <si>
    <t>29.4.4</t>
  </si>
  <si>
    <r>
      <t>B</t>
    </r>
    <r>
      <rPr>
        <sz val="10"/>
        <color theme="1"/>
        <rFont val="Arial"/>
        <family val="2"/>
      </rPr>
      <t>ornes para medición</t>
    </r>
  </si>
  <si>
    <t>29.4.5</t>
  </si>
  <si>
    <r>
      <t>B</t>
    </r>
    <r>
      <rPr>
        <sz val="10"/>
        <color theme="1"/>
        <rFont val="Arial"/>
        <family val="2"/>
      </rPr>
      <t>ornes de entradas digitales</t>
    </r>
  </si>
  <si>
    <t>29.4.6</t>
  </si>
  <si>
    <t>Llaves termomagnéticas similares a las utilizadas en los tableros UB</t>
  </si>
  <si>
    <t>29.4.7</t>
  </si>
  <si>
    <t>Material de identificación para cables y bornes</t>
  </si>
  <si>
    <t>29.4.8</t>
  </si>
  <si>
    <r>
      <t>F</t>
    </r>
    <r>
      <rPr>
        <sz val="10"/>
        <color theme="1"/>
        <rFont val="Arial"/>
        <family val="2"/>
      </rPr>
      <t>uente de alimentación auxiliar externa de cada tipo diferente</t>
    </r>
  </si>
  <si>
    <t>Sistema de Supervisión, protección y control del Autotransformador 220/138/13,8 KV - 150/150/55 MVA</t>
  </si>
  <si>
    <t>Sistema de Videovigilancia</t>
  </si>
  <si>
    <t>Interruptor Convencional (CB) tripolar 132 kV, 3150 A, 7 GVA, Recierre RUT</t>
  </si>
  <si>
    <t>Suministro de Tableros de Comando, Medición, Relés auxiliares, Sincronización, Interfase de Telecontrol, Repartidores de Cables, de SSAA de Playa (MK), RAT y Marcha en paralelo de Autotransformadores, etc.</t>
  </si>
  <si>
    <t>Suministro del Sistema de Automatismo de Desconexión Automático de Demanda (DAD) y de Generación (DAG)  ET Mendoza Norte - ET Las Heras</t>
  </si>
  <si>
    <t>Suministro del Sistema Telefónico para la E.T. Mendoza Norte</t>
  </si>
  <si>
    <t>Suministros para las Adecuaciones Sistema DAD/DAG E.T. C. de Piedra, E.T. El Quemado, E.T. San Juan y Centro Regional de Automatismos de Distrocuyo</t>
  </si>
  <si>
    <t xml:space="preserve">Suministros para la Readecuación de Centrales Telefónicas existentes pertenecientes a la Red de Telefonía de Distrocuyo </t>
  </si>
  <si>
    <t>Suministro del Sistema de Videovigilancia y Red LAN Administrativa de la nueva ET Mendoza Norte 220/132 kV</t>
  </si>
  <si>
    <t>TCOM ET Mendoza Norte</t>
  </si>
  <si>
    <t>TCOM ET Cruz de Piedra</t>
  </si>
  <si>
    <t>TCOM El Quemado</t>
  </si>
  <si>
    <t>TPC ET La Heras</t>
  </si>
  <si>
    <t>TPC ET El Quemado</t>
  </si>
  <si>
    <t>TCOM ET Las Heras</t>
  </si>
  <si>
    <t>Estudio de suelos (10 sondeos)</t>
  </si>
  <si>
    <t>Construcción de Canales, Cámaras y Cañeros en Playa de 220 y 132 kV</t>
  </si>
  <si>
    <t>Construcción de canales de 13,2 kV (C.A.S. 13,2 kV) 150 mts</t>
  </si>
  <si>
    <t>7.9</t>
  </si>
  <si>
    <t>7.10</t>
  </si>
  <si>
    <t xml:space="preserve">Provision de pórticos 132 kV (H=14 m) </t>
  </si>
  <si>
    <t xml:space="preserve">Montaje de pórticos 132 kV (H=14 m) </t>
  </si>
  <si>
    <t>Suministro de Materiales para la ejecución de la Malla de PAT enterrada</t>
  </si>
  <si>
    <t>Ejecución de la Malla de PAT enterrada</t>
  </si>
  <si>
    <t>Suministro de Materiales para la ejecución de las Conexiones a la Malla de PAT</t>
  </si>
  <si>
    <t>En E.T. Mza Norte enlace con E.T. El Quemado: Montaje de tableros de comunicaciones</t>
  </si>
  <si>
    <t>En E.T. Mza Norte enlace con E.T. Cruz de Piedra: Montaje tableros de comunicaciones</t>
  </si>
  <si>
    <t>En E.T. Mza Norte enlace con E.T. Las Heras: Montaje de tableros de comunicaciones</t>
  </si>
  <si>
    <t>Adecuaciones Sistema DAD/DAG E.T. Cruz de Piedra y Centro Regional de Automatismos de Distrocuyo</t>
  </si>
  <si>
    <t xml:space="preserve">Readecuación de Centrales Telefónicas existentes pertenecientes a la Red de Telefonía de Distrocuyo </t>
  </si>
  <si>
    <t>Montaje del Sistema de Videovigilancia y Red LAN Administrativa de la nueva 
ET Mendoza Norte 220/132 kV</t>
  </si>
  <si>
    <t>Cable Media Tensión Trafo/Celdas/SSAA/Reactor</t>
  </si>
  <si>
    <t>mts</t>
  </si>
  <si>
    <t>Montaje Autotransformador  220/138/13,8 kV - 150-150-55 MVA</t>
  </si>
  <si>
    <t>C-2</t>
  </si>
  <si>
    <t>C 1.4</t>
  </si>
  <si>
    <t xml:space="preserve">Suministro de Armario de telecomunicaciones TCOM </t>
  </si>
  <si>
    <t>Construcción Edificio de Comando y sala de Celdas</t>
  </si>
  <si>
    <t>Suministro  para las Acometidas de las Líneas Aéreas de 220 kV a la Estación</t>
  </si>
  <si>
    <t>Camino de Acceso 960 mts x 7,0 m de ancho</t>
  </si>
  <si>
    <t>Tableros de Protección y Control Salida LAT 132 kV a Las Heras (x2)</t>
  </si>
  <si>
    <t>Un Tablero de Protección Diferencial de Barras 132 kV</t>
  </si>
  <si>
    <t>4.12</t>
  </si>
  <si>
    <t>4.13</t>
  </si>
  <si>
    <t>Repuestos para Interruptor Convencional 220 kV (CB)</t>
  </si>
  <si>
    <t xml:space="preserve">Interruptor Convencional 132 kV (CB) </t>
  </si>
  <si>
    <t>Tablero General de Servicios Auxiliares TGSACA 3x380/220 Vca</t>
  </si>
  <si>
    <t xml:space="preserve">Tablero General de Servicios Auxiliares TGSACC 220 Vcc </t>
  </si>
  <si>
    <t>Tablero General de Servicios Auxiliares TGSACC 48 Vcc (Comunicaciones)</t>
  </si>
  <si>
    <t>Sistema de Control Distribuido, Protecciones y Telecontrol</t>
  </si>
  <si>
    <t>Formulario 6</t>
  </si>
  <si>
    <t>C-1.4</t>
  </si>
  <si>
    <t>Formulario 7</t>
  </si>
  <si>
    <t>C-2.1 Provisiones principales LAT DT ET Mendoza Norte - ET Las Heras</t>
  </si>
  <si>
    <t>C-1.1 Provisiones Principales ET Mendoza Norte 220/132 kV</t>
  </si>
  <si>
    <t>C-1.2 Obras Civiles ET Mendoza Norte 220/132 kV</t>
  </si>
  <si>
    <t>C-1.3 Provisiones Complementarias y Obras Electromecánicas ET Mendoza Norte 220/132 kV</t>
  </si>
  <si>
    <t>C-1.4 Repuestos ET Mendoza Norte 220/132 kV</t>
  </si>
  <si>
    <t>C-2.2 Obras Civiles LAT DT ET Mendoza Norte - ET Las Heras</t>
  </si>
  <si>
    <t>C-2.3 Montajes LAT DT ET Mendoza Norte - ET Las Heras</t>
  </si>
  <si>
    <t>C-2.4 Respuestos LAT DT ET Mendoza Norte - ET Las Heras</t>
  </si>
  <si>
    <t>C-3 Ampliación ET Las Heras</t>
  </si>
  <si>
    <t>C-3.1 Provisiones principales Ampliación ET Las Heras</t>
  </si>
  <si>
    <t>C-3.2 Obras Civiles Ampliación ET Las Heras</t>
  </si>
  <si>
    <t>C-3.3 Montajes Ampliación ET Las Heras</t>
  </si>
  <si>
    <t>C-3.4 Respuestos Ampliación ET Las Heras</t>
  </si>
  <si>
    <t>Formulario 8</t>
  </si>
  <si>
    <t>Formulario 9</t>
  </si>
  <si>
    <t>Formulario 12</t>
  </si>
  <si>
    <t>Formulario 13</t>
  </si>
  <si>
    <t>Formulario 14</t>
  </si>
  <si>
    <t>Formulario 15</t>
  </si>
  <si>
    <t>Formulario 16</t>
  </si>
  <si>
    <t>C-2.1</t>
  </si>
  <si>
    <t>C-2.2</t>
  </si>
  <si>
    <t>C-2.3</t>
  </si>
  <si>
    <t>C-2.4</t>
  </si>
  <si>
    <t>C-3.1</t>
  </si>
  <si>
    <t>C-3.2</t>
  </si>
  <si>
    <t>C-3.3</t>
  </si>
  <si>
    <t>C-3.4</t>
  </si>
  <si>
    <t>C-1 Construcción ET Mendoza Norte 220/132kV</t>
  </si>
  <si>
    <t>C-2 Construcción LAT 132 kV ET Mendoza Norte - ET Las Heras</t>
  </si>
  <si>
    <t>Montaje del Sistema Telefónico para la E.T. Mendoza Norte 220/132 kV</t>
  </si>
  <si>
    <t>14.5</t>
  </si>
  <si>
    <t>14.6</t>
  </si>
  <si>
    <t>Estudios Eléctricos-Estudios Eléctricos según Sección B del Tomo I</t>
  </si>
  <si>
    <t xml:space="preserve"> Provisiones Principales ET Mendoza Norte 220/132 kV</t>
  </si>
  <si>
    <t xml:space="preserve"> Obras Civiles ET Mendoza Norte 220/132 kV</t>
  </si>
  <si>
    <t xml:space="preserve"> Provisiones Complementarias y Obras Electromecánicas ET Mendoza Norte 220/132 kV</t>
  </si>
  <si>
    <t>Repuestos ET Mendoza Norte 220/132 kV</t>
  </si>
  <si>
    <t>Cable aislado subterráneo de 13,2 kV (C.A.S. 13,2 kV)-Tendido, ensayos y terminación</t>
  </si>
  <si>
    <t>Bobinas de accionamiento de cierre</t>
  </si>
  <si>
    <t>Bobinas de accionamiento de apertura</t>
  </si>
  <si>
    <t>1.16</t>
  </si>
  <si>
    <t>10.3</t>
  </si>
  <si>
    <t>10.4</t>
  </si>
  <si>
    <t>10.5</t>
  </si>
  <si>
    <t>10.6</t>
  </si>
  <si>
    <t>10.7</t>
  </si>
  <si>
    <t>11.4</t>
  </si>
  <si>
    <t>12.1</t>
  </si>
  <si>
    <t>12.2</t>
  </si>
  <si>
    <t>12.3</t>
  </si>
  <si>
    <t>12.4</t>
  </si>
  <si>
    <t>14.7</t>
  </si>
  <si>
    <t>14.8</t>
  </si>
  <si>
    <t>14.9</t>
  </si>
  <si>
    <t>14.10</t>
  </si>
  <si>
    <t>14.11</t>
  </si>
  <si>
    <t>14.12</t>
  </si>
  <si>
    <t>15.5</t>
  </si>
  <si>
    <t>20.5</t>
  </si>
  <si>
    <t>20.7</t>
  </si>
  <si>
    <t>21.1</t>
  </si>
  <si>
    <t>21.2</t>
  </si>
  <si>
    <t>21.3</t>
  </si>
  <si>
    <t>21.4</t>
  </si>
  <si>
    <t>21.5</t>
  </si>
  <si>
    <t>21.6</t>
  </si>
  <si>
    <t>21.7</t>
  </si>
  <si>
    <t>21.8</t>
  </si>
  <si>
    <t>21.9</t>
  </si>
  <si>
    <t>21.10</t>
  </si>
  <si>
    <t>21.11</t>
  </si>
  <si>
    <t>21.12</t>
  </si>
  <si>
    <t>21.13</t>
  </si>
  <si>
    <t>21.14</t>
  </si>
  <si>
    <t>Morsetería para Conexinado de Potencia de 220KV y 132 KV-De todos los morsetos y herrajes para cadenas de cada tipo se proveerá un 15% de la cantidad total. La cantidad mínima a proveer será de 1 unidad.</t>
  </si>
  <si>
    <t>23.3</t>
  </si>
  <si>
    <t xml:space="preserve"> Repuestos para el equipamiento en Sala de Control</t>
  </si>
  <si>
    <t xml:space="preserve">Repuestos para el equipamiento de Sala de Protecciones </t>
  </si>
  <si>
    <t>Repuestos para el equipamiento de Sala de Celdas M.T. 13,2 kV</t>
  </si>
  <si>
    <t>Otros Repuestos</t>
  </si>
  <si>
    <t>24.1.1</t>
  </si>
  <si>
    <t>24.1.2</t>
  </si>
  <si>
    <t>24.1.3</t>
  </si>
  <si>
    <t>24.1.4</t>
  </si>
  <si>
    <t>24.1.5</t>
  </si>
  <si>
    <t>24.1.6</t>
  </si>
  <si>
    <t>24.1.7</t>
  </si>
  <si>
    <t>24.2.1</t>
  </si>
  <si>
    <t>24.2.2</t>
  </si>
  <si>
    <t>24.2.3</t>
  </si>
  <si>
    <t>24.2.4</t>
  </si>
  <si>
    <t>24.2.5</t>
  </si>
  <si>
    <t>24.3.1</t>
  </si>
  <si>
    <t>24.3.2</t>
  </si>
  <si>
    <t>24.3.3</t>
  </si>
  <si>
    <t>Sistema y Equipos de Comunicaciones-Juego completo de repuestos para los sistemas de comunicaciones incluyendo como mínimo un módulo completo y dispositivos integrantes de los equipos suministrados.</t>
  </si>
  <si>
    <t>Sistema Telefónico-Juego completo de repuestos para la central telefónica que incluirá como mínimo un módulo de cada tipo diferente de los que integran dicha central.</t>
  </si>
  <si>
    <t>C 2.1</t>
  </si>
  <si>
    <t>C 2.2</t>
  </si>
  <si>
    <t>C 2.3</t>
  </si>
  <si>
    <t>C 2.4</t>
  </si>
  <si>
    <t>Total Precios Ofertados</t>
  </si>
  <si>
    <t>SUB ÍíTEM</t>
  </si>
  <si>
    <t>MONTO TOTAL</t>
  </si>
  <si>
    <r>
      <t>Estructuras H</t>
    </r>
    <r>
      <rPr>
        <b/>
        <vertAlign val="superscript"/>
        <sz val="11"/>
        <rFont val="Calibri"/>
        <family val="2"/>
        <scheme val="minor"/>
      </rPr>
      <t>O</t>
    </r>
    <r>
      <rPr>
        <b/>
        <sz val="11"/>
        <rFont val="Calibri"/>
        <family val="2"/>
        <scheme val="minor"/>
      </rPr>
      <t>A</t>
    </r>
    <r>
      <rPr>
        <b/>
        <vertAlign val="superscript"/>
        <sz val="11"/>
        <rFont val="Calibri"/>
        <family val="2"/>
        <scheme val="minor"/>
      </rPr>
      <t>O</t>
    </r>
    <r>
      <rPr>
        <b/>
        <sz val="11"/>
        <rFont val="Calibri"/>
        <family val="2"/>
        <scheme val="minor"/>
      </rPr>
      <t xml:space="preserve"> de según Especificaciones Técnicas:</t>
    </r>
  </si>
  <si>
    <t>Estructura tipo SV doble terna "S"</t>
  </si>
  <si>
    <t>Estructura tipo SV doble terna "S+2"</t>
  </si>
  <si>
    <t>Estructura tipo SV doble terna "S+3"</t>
  </si>
  <si>
    <t>Retención Angular 0° - 7°</t>
  </si>
  <si>
    <t>Retención Angular 7° - 30°</t>
  </si>
  <si>
    <t>Retención Angular 30° - 60°</t>
  </si>
  <si>
    <t>Retención Recta</t>
  </si>
  <si>
    <t>Terminal</t>
  </si>
  <si>
    <t>km</t>
  </si>
  <si>
    <t>Cable de Guardia OPGW</t>
  </si>
  <si>
    <t xml:space="preserve">Graperías y accesorios completos para el Conductor, según Especificación Técnica, </t>
  </si>
  <si>
    <t>Conjuntos de suspensión simple “I” (SSI)</t>
  </si>
  <si>
    <t>Conjuntos de retención doble (RD), para ambos lados, con cadena de puente</t>
  </si>
  <si>
    <t>6.5</t>
  </si>
  <si>
    <t>Amortiguadores</t>
  </si>
  <si>
    <t xml:space="preserve">Materiales y Accesorios completos para Puestas a Tierra de Estructuras con Contrapesos </t>
  </si>
  <si>
    <t>Suspensión Autosoportada "S"</t>
  </si>
  <si>
    <t>Retenciones</t>
  </si>
  <si>
    <t>Gestión e indemnización por servidumbre</t>
  </si>
  <si>
    <t>Limpieza de traza, incluye los trabajos de apertura de picada, relevamiento topográfico, replanteo</t>
  </si>
  <si>
    <t>Relevamiento Topográfico</t>
  </si>
  <si>
    <t>Limpieza de traza, apertura de picada y desmonte de la franja de servidumbre</t>
  </si>
  <si>
    <t>Estudio de suelos</t>
  </si>
  <si>
    <t>Fundaciones para Estructuras, incluyendo las excavaciones, rellenos, provisión de materiales para el hormigón simple o armado s/corresponda, su elaboración y colocación de acuerdo al siguiente detalle:</t>
  </si>
  <si>
    <t>Directas para Estructura tipo SV doble terna "S"</t>
  </si>
  <si>
    <t>Piq</t>
  </si>
  <si>
    <t>Directas para Estructura tipo SV doble terna "S+1"</t>
  </si>
  <si>
    <t>Directas para Estructura tipo SV doble terna "S+3"</t>
  </si>
  <si>
    <t>Directas para retenciones 7º-30º</t>
  </si>
  <si>
    <t>Directas para retenciones 30º-60º o terminales</t>
  </si>
  <si>
    <t>Montaje de estructuras, incluyendo traslado a piquete y descarga, armado e izaje</t>
  </si>
  <si>
    <t>Suspensiones HºAº (S, S+1 y S+2)</t>
  </si>
  <si>
    <t>Retenciones (RR y RA "0°-7°)</t>
  </si>
  <si>
    <t>Retenciones (RA &gt; 7° y T)</t>
  </si>
  <si>
    <t>Instalación y medición de Puesta a Tierra completas, según Especificaciones Técnicas</t>
  </si>
  <si>
    <t>Suspensión "SV"</t>
  </si>
  <si>
    <t>Tendido completo del Cable de guardia OPGW, incluidos todos los accesorios</t>
  </si>
  <si>
    <t>Tendido completo de dos (2) Ternas de Conductores incluyendo cadenas de aisladores, accesorios, morsetos, flechado, etc.</t>
  </si>
  <si>
    <t>Sistema amortiguante: instalación y medición según Especificaciones Técnicas</t>
  </si>
  <si>
    <t>Terminaciones y Revisión Final</t>
  </si>
  <si>
    <t>Repuestos estructuras</t>
  </si>
  <si>
    <t>Conductor de fase e Hilo de guardia</t>
  </si>
  <si>
    <t>Conductor Al/Ac de 300/50 mm² de sección</t>
  </si>
  <si>
    <t>Aisladores tipo U 120 BS porcelana</t>
  </si>
  <si>
    <t>Graperías y accesorios completos para el Conductor</t>
  </si>
  <si>
    <t>Suministro de Equipos de 132 kV</t>
  </si>
  <si>
    <t>Módulo Híbrido de Interrupción y Seccionamiento Compacto aislado en Gas para 132 kV</t>
  </si>
  <si>
    <t>Transformadores de corriente de 132 kV</t>
  </si>
  <si>
    <t>Transformadores de tensión 132 kV c/SS.AA.</t>
  </si>
  <si>
    <t xml:space="preserve">Provisión de Terminales y accesorios incluyendo identificación p/C.A.S. 132 kV </t>
  </si>
  <si>
    <t>Provisión de accesorios p/C.A.S. 132 kV (cajas de conexión a tierra, etc.)</t>
  </si>
  <si>
    <t>Suministros Cable aislado subterráneo de 132 kV (C.A.S. 132 kV)</t>
  </si>
  <si>
    <t>Replanteo</t>
  </si>
  <si>
    <r>
      <t>Construcción Kioskos DISTROCUYO y EDEMSA (120 m</t>
    </r>
    <r>
      <rPr>
        <b/>
        <sz val="10"/>
        <rFont val="Aptos Mono"/>
        <family val="3"/>
      </rPr>
      <t>²</t>
    </r>
    <r>
      <rPr>
        <b/>
        <sz val="9.8000000000000007"/>
        <rFont val="Calibri"/>
        <family val="2"/>
      </rPr>
      <t xml:space="preserve"> y 36 m²)</t>
    </r>
  </si>
  <si>
    <t>5.11</t>
  </si>
  <si>
    <t>5.12</t>
  </si>
  <si>
    <t>Módulo Híbrido Compacto aislado en Gas para 132 kV</t>
  </si>
  <si>
    <t xml:space="preserve">Terminales y accesorios incluyendo identificación p/C.A.S. 132 kV </t>
  </si>
  <si>
    <t>Provisiones principales Ampliación ET Las Heras</t>
  </si>
  <si>
    <t>Obras Civiles Ampliación ET Las Heras</t>
  </si>
  <si>
    <t>Montajes Ampliación ET Las Heras</t>
  </si>
  <si>
    <t>Respuestos Ampliación ET Las Heras</t>
  </si>
  <si>
    <t>Alambrado rural parcela (3530 mts alambrado tipico 5 hilos + tranquera)</t>
  </si>
  <si>
    <t>Montaje cable subterráneo 132 kV</t>
  </si>
  <si>
    <t xml:space="preserve">Kits de empalme </t>
  </si>
  <si>
    <t>Empalmes</t>
  </si>
  <si>
    <t>Hormigón H20</t>
  </si>
  <si>
    <t>Caños PVC</t>
  </si>
  <si>
    <t>Excavación, retiro de material, relleno y compactación</t>
  </si>
  <si>
    <t>Tedido del cable (por metro x fase)</t>
  </si>
  <si>
    <r>
      <t>Cable desnudo Cu 150 mm</t>
    </r>
    <r>
      <rPr>
        <sz val="10"/>
        <color rgb="FF000000"/>
        <rFont val="Aptos Mono"/>
        <family val="3"/>
      </rPr>
      <t>²</t>
    </r>
  </si>
  <si>
    <t>Montaje de tableros de comunicaciones Kiosko DC</t>
  </si>
  <si>
    <t>Montaje de tableros SMEC Kiosko DC</t>
  </si>
  <si>
    <t>Montaje de tableros SOTR Kiosko DC</t>
  </si>
  <si>
    <t>Montaje de tableros SS.AA. Kiosko DC</t>
  </si>
  <si>
    <t>Montaje de tableros de protecciones Kiosko DC</t>
  </si>
  <si>
    <t>Montaje de tableros de protecciones Kiosko EDEMSA</t>
  </si>
  <si>
    <t>Tableros de Protección y Control Acometidad CAS Terna Nº1 y 2 DC</t>
  </si>
  <si>
    <t>Tableros de Protección nuevos campos 132 kV EDEMSA</t>
  </si>
  <si>
    <t>Tablero de Comunicaciones DC</t>
  </si>
  <si>
    <t>Tablero SS.AA. DC</t>
  </si>
  <si>
    <t>Tablero de SOTR DC</t>
  </si>
  <si>
    <t>Tablero de SMEC DC</t>
  </si>
  <si>
    <t>Repuestos Tableros</t>
  </si>
  <si>
    <r>
      <t>Cable subterráneo XLP 1000 mm</t>
    </r>
    <r>
      <rPr>
        <sz val="10"/>
        <color rgb="FF000000"/>
        <rFont val="Aptos Narrow"/>
        <family val="2"/>
      </rPr>
      <t>²</t>
    </r>
  </si>
  <si>
    <t>Transformadores de Corriente de 220 kV (5 núcleos)</t>
  </si>
  <si>
    <t>2.20</t>
  </si>
  <si>
    <t>Montaje de Equipos 132 kV</t>
  </si>
  <si>
    <t>EDEMSA</t>
  </si>
  <si>
    <t>Interruptor Convencional 132 kV (Distribución)</t>
  </si>
  <si>
    <t>Seccionadores Tripolares Fila India de 132 kV</t>
  </si>
  <si>
    <t>Transformadores de Corriente de 132 kV</t>
  </si>
  <si>
    <r>
      <rPr>
        <b/>
        <sz val="10"/>
        <rFont val="Times New Roman"/>
        <family val="1"/>
      </rPr>
      <t xml:space="preserve"> </t>
    </r>
    <r>
      <rPr>
        <b/>
        <sz val="10"/>
        <rFont val="Arial"/>
        <family val="2"/>
      </rPr>
      <t>Transformadores de Tensión de 132 kV</t>
    </r>
  </si>
  <si>
    <t>3.2.1</t>
  </si>
  <si>
    <t>Transformador de Tensión de 132 kV (de cada tipo)</t>
  </si>
  <si>
    <t>3.2.2</t>
  </si>
  <si>
    <t>DISTROCUYO</t>
  </si>
  <si>
    <t xml:space="preserve">Módulo Híbrido Compacto 132 kV (MHC) – Acometida, del CAS 132 kV </t>
  </si>
  <si>
    <t>Repuestos para operación y mantenimiento rutinario</t>
  </si>
  <si>
    <t>Juego completo de juntas y sellos (O-rings) compatibles con SF₆</t>
  </si>
  <si>
    <t>Filtros desecantes / cartuchos de secado del compartimiento de gas</t>
  </si>
  <si>
    <t>Válvulas de llenado y purga de gas (con tapas y juntas)</t>
  </si>
  <si>
    <t>Manómetros de gas o indicadores de densidad (1 por tipo)</t>
  </si>
  <si>
    <t>Sensores de densidad/presión de gas (con contactos de alarma y bloqueo)</t>
  </si>
  <si>
    <t>Relés de densidad de gas (si no están integrados al sensor principal)</t>
  </si>
  <si>
    <t>Microswitches auxiliares para señalización de posición</t>
  </si>
  <si>
    <t>Lubricantes y grasas especiales recomendadas por el fabricante</t>
  </si>
  <si>
    <t>Repuestos críticos para operación</t>
  </si>
  <si>
    <t>Bobinas de apertura y cierre del interruptor</t>
  </si>
  <si>
    <t>Mecanismo de disparo (trip coil) completo o kit de reparación</t>
  </si>
  <si>
    <t>Motor del mecanismo de operación (si aplica)</t>
  </si>
  <si>
    <t>Placa electrónica / módulo de control local del MHC</t>
  </si>
  <si>
    <t>Fuente de alimentación auxiliar del módulo de control</t>
  </si>
  <si>
    <t>Finales de carrera / sensores de posición del mecanismo</t>
  </si>
  <si>
    <t>Indicadores mecánicos de posición (ON/OFF)</t>
  </si>
  <si>
    <t xml:space="preserve">Terminales y accesorios p/C.A.S. 132 kV </t>
  </si>
  <si>
    <t>5</t>
  </si>
  <si>
    <t>Fuente Convertidora de 220 a 48 Vcc</t>
  </si>
  <si>
    <t>Tablero General de Servicios Auxiliares TGSACA 3x380/220 Vca.</t>
  </si>
  <si>
    <t>Interruptor tetrapolar automático 3x380/N-1000 A</t>
  </si>
  <si>
    <t>Bobina de apertura 110 Vcc.</t>
  </si>
  <si>
    <t>Bobina de cierre 110 Vcc.</t>
  </si>
  <si>
    <t>Motor carga resorte 110 Vcc.</t>
  </si>
  <si>
    <t>Seccionador fusible bajo carga 630 A</t>
  </si>
  <si>
    <t>Seccionador fusible bajo carga 250 A</t>
  </si>
  <si>
    <t>Seccionador fusible bajo carga 125 A</t>
  </si>
  <si>
    <t>Fusibles ACR mínimo tres de cada tipo calibre</t>
  </si>
  <si>
    <t>Transformador de corriente 1000/5-5 A-10 VA</t>
  </si>
  <si>
    <t>Transformador de corriente 400/5-5A-10VA</t>
  </si>
  <si>
    <t>Convertidor de corriente alterna</t>
  </si>
  <si>
    <t>Convertidor de tensión alterna</t>
  </si>
  <si>
    <t>Convertidor de potencia activa</t>
  </si>
  <si>
    <t>Voltímetro 0-500 V para corriente alterna</t>
  </si>
  <si>
    <t>Amperímetro 0-1000 A p/ relación 1000/5 A</t>
  </si>
  <si>
    <t>Tablero General de Servicios Auxiliares TGSACA 110 Vcc.</t>
  </si>
  <si>
    <t>Interruptor TM bipolar principal 160 A</t>
  </si>
  <si>
    <t>Interruptor bipolar 110 Vcc  - 125 A</t>
  </si>
  <si>
    <t>Voltímetro 0-300 V para corriente continua</t>
  </si>
  <si>
    <t>Amperímetro 0-50 A con shunt</t>
  </si>
  <si>
    <t>Tablero General de Servicios Auxiliares SACC 48 Vcc (Comunicaciones).</t>
  </si>
  <si>
    <t>Voltímetro 0-75 V para corriente continua</t>
  </si>
  <si>
    <t>Amperímetro 0-50 A con shunt por separado</t>
  </si>
  <si>
    <t>Interruptor termomagnético, uno de cada tipo</t>
  </si>
  <si>
    <r>
      <t>J</t>
    </r>
    <r>
      <rPr>
        <sz val="10"/>
        <rFont val="Arial"/>
        <family val="2"/>
      </rPr>
      <t>uego tripolar de transformadores de tensión relación 220:110/1,73 V, con sendos fusibles de protección primaria y un mini interruptor para protección secundaria.</t>
    </r>
  </si>
  <si>
    <r>
      <t>V</t>
    </r>
    <r>
      <rPr>
        <sz val="10"/>
        <rFont val="Arial"/>
        <family val="2"/>
      </rPr>
      <t>oltímetro escala 0-500 V, con llave selectora de cuatro (4) posiciones para conectar a los secundarios de los transformadores de medición.</t>
    </r>
  </si>
  <si>
    <r>
      <t>A</t>
    </r>
    <r>
      <rPr>
        <sz val="10"/>
        <rFont val="Arial"/>
        <family val="2"/>
      </rPr>
      <t xml:space="preserve">mperímetro con llave selectora de cuatro (4) posiciones para conectar a los secundarios de los transformadores de medición. </t>
    </r>
  </si>
  <si>
    <r>
      <t>R</t>
    </r>
    <r>
      <rPr>
        <sz val="10"/>
        <rFont val="Arial"/>
        <family val="2"/>
      </rPr>
      <t>egulador automático de tensión con reóstato de ajuste.</t>
    </r>
  </si>
  <si>
    <r>
      <t>R</t>
    </r>
    <r>
      <rPr>
        <sz val="10"/>
        <rFont val="Arial"/>
        <family val="2"/>
      </rPr>
      <t>eóstato de ajuste de velocidad.</t>
    </r>
  </si>
  <si>
    <r>
      <t>Un módulo Completo de cada tipo diferente del e</t>
    </r>
    <r>
      <rPr>
        <sz val="10"/>
        <rFont val="Arial"/>
        <family val="2"/>
      </rPr>
      <t>quipo Gateway G.500 del suministro</t>
    </r>
  </si>
  <si>
    <r>
      <t>E</t>
    </r>
    <r>
      <rPr>
        <sz val="10"/>
        <rFont val="Arial"/>
        <family val="2"/>
      </rPr>
      <t>quipo Multimedidor completo de cada tipo diferente del suministro</t>
    </r>
  </si>
  <si>
    <t>Módulo de E/S de cada tipo diferente del suministro</t>
  </si>
  <si>
    <t>GENERAL</t>
  </si>
  <si>
    <t>Tableros repartidores de cables: 15% de los bornes y accesorios instalados de cada tipo.</t>
  </si>
  <si>
    <t>Tableros de relés auxiliares: 15% de los equipos y elementos instalados de cada tipo, mínimo 1 (uno).</t>
  </si>
  <si>
    <t>Tableros de mando: 15% de los equipos y elementos instalados de cada tipo, mínimo 1 (uno).</t>
  </si>
  <si>
    <t>Tableros de medición: 15% de los equipos y elementos instalados de cada tipo, mínimo 1 (uno).</t>
  </si>
  <si>
    <t>Sistema de Protecciones Eléctricas</t>
  </si>
  <si>
    <t>Morsetería para Conexionado de Potencia de 132 KV</t>
  </si>
  <si>
    <t>Seccionador Tripolar con PAT 220 kV (Salida LAT)</t>
  </si>
  <si>
    <t>Seccionador Unipolar tipo Pantógrafo 220 kV</t>
  </si>
  <si>
    <t>Seccionador Unipolar de PAT 220 kV (Barras)</t>
  </si>
  <si>
    <t>Seccionador Tripolar 220 kV  (planta)</t>
  </si>
  <si>
    <t>Seccionador Unipolar 132 kV disposición Polos Paralelos P.A.T. Barras</t>
  </si>
  <si>
    <t>Suministro Autotransformador ATR 01 220/138/13,8 kV - 150-150-55 MVA</t>
  </si>
  <si>
    <t>Tableros de Protección y Control del Vano 01-02 - Tramo Central</t>
  </si>
  <si>
    <t>Tableros de Protección y Control del Vano 01-02 - Salida ATR 01</t>
  </si>
  <si>
    <t>Tableros de Protección y Control del Vano 01-02 - Salida LAT 220 kV a El Quemado</t>
  </si>
  <si>
    <t>Tableros de Protección y Control del Vano 03-04 - Tramo Central</t>
  </si>
  <si>
    <t>Tableros de Protección y Control del Vano 03-04 - Salida LAT 220 kV a C.de Piedra</t>
  </si>
  <si>
    <t>Suministro del Sistema de Supervisión, Protección y Control del Autotransformador ATR 01</t>
  </si>
  <si>
    <t>17.3</t>
  </si>
  <si>
    <t>17.4</t>
  </si>
  <si>
    <t>17.5</t>
  </si>
  <si>
    <t>Transformadores de corriente de 132 kV Relacion 1200-600/1-1-1-1 A</t>
  </si>
  <si>
    <t>Firma y Aclaración</t>
  </si>
  <si>
    <t>REPRESENTANTE LEGAL</t>
  </si>
  <si>
    <t>REPRESENTANTE TÉCNICO</t>
  </si>
  <si>
    <t>Las cantidades son meramente orientativas, las mismas deben coincidir con lo presentado en la Oferta Técnica</t>
  </si>
  <si>
    <t>El Oferente deberá ajustar el itemizado descripto en las filas disponibles en consonacia con lo descripto en la Oferta Técnica.</t>
  </si>
  <si>
    <t>19.5</t>
  </si>
  <si>
    <t>Interruptor tetrapolar automático igual a los suministrados</t>
  </si>
  <si>
    <t>unidad</t>
  </si>
  <si>
    <t>m</t>
  </si>
  <si>
    <t xml:space="preserve"> Provisiones principales LAT DT ET Mendoza Norte - ET Las Heras</t>
  </si>
  <si>
    <t xml:space="preserve"> Obras Civiles LAT DT ET Mendoza Norte - ET Las Heras</t>
  </si>
  <si>
    <t>Montajes LAT DT ET Mendoza Norte - ET Las Heras</t>
  </si>
  <si>
    <t xml:space="preserve"> Respuestos LAT DT ET Mendoza Norte - ET Las Heras</t>
  </si>
  <si>
    <t>Conductor Al/Ac de 300/50 mm² de sección, según Especificaciones Técnicas- Provisión (bobinas de 2500 mts)</t>
  </si>
  <si>
    <t>Tareas Preliminares-Ingeniería de detalle</t>
  </si>
  <si>
    <t>Provisión Cable de Guardia OPGW</t>
  </si>
  <si>
    <t>Provisión de Aisladores tipo U 120 BS porcelana según Especificación Técnica:</t>
  </si>
  <si>
    <t>Total Parcial</t>
  </si>
  <si>
    <t xml:space="preserve">Total Parcial </t>
  </si>
  <si>
    <t>Total  Parcial</t>
  </si>
  <si>
    <t>Canales, Cámaras y Cañeros- Construcción de Canales, Cámaras y Cañeros en Playa de 132 kV</t>
  </si>
  <si>
    <t>Excavaciones y Construcción de Fundaciones Bases soportes de equipos de playa</t>
  </si>
  <si>
    <t xml:space="preserve"> Bobinas de accionamiento de apertura</t>
  </si>
  <si>
    <t>4.14</t>
  </si>
  <si>
    <t>4.15</t>
  </si>
  <si>
    <t>4.16</t>
  </si>
  <si>
    <t>6.4</t>
  </si>
  <si>
    <t>7.11</t>
  </si>
  <si>
    <t>7.12</t>
  </si>
  <si>
    <t>7.13</t>
  </si>
  <si>
    <t>7.14</t>
  </si>
  <si>
    <t>7.15</t>
  </si>
  <si>
    <t>7.16</t>
  </si>
  <si>
    <t>7.17</t>
  </si>
  <si>
    <t>7.18</t>
  </si>
  <si>
    <t>7.19</t>
  </si>
  <si>
    <t>7.20</t>
  </si>
  <si>
    <t>8.3</t>
  </si>
  <si>
    <t>8.4</t>
  </si>
  <si>
    <t>8.5</t>
  </si>
  <si>
    <t>10.8</t>
  </si>
  <si>
    <t>10.9</t>
  </si>
  <si>
    <t>10.10</t>
  </si>
  <si>
    <t>10.11</t>
  </si>
  <si>
    <t>10.12</t>
  </si>
  <si>
    <t>10.13</t>
  </si>
  <si>
    <t>Ampliación del Sistema de Control, Protecciones y Telecontrol ET Las Heras 132 KV-) Repuestos para el equipamiento en Sala RTU</t>
  </si>
  <si>
    <t>Subtotal sin costos de supervisión</t>
  </si>
  <si>
    <t>Costo Supervisión Transportista*</t>
  </si>
  <si>
    <t>Precio Ofertado Total</t>
  </si>
  <si>
    <t>Tipo de Cambio Dólar Divisa Vendedor BNA
(día hábil inmediato anterior presentación OFERTA)</t>
  </si>
  <si>
    <t>Precio Ofertado Total  Dolarizado</t>
  </si>
  <si>
    <t xml:space="preserve">(*)Opera sobre item C-1 y C-2 conforme al Art. 32 del Anexo 16, 2.5. Título V – Transportista independiente; y Art. 6 del Anexo 16, 4.6. Régimen Remunerativo del transporte de energía eléctrica por distribución troncal en la Región Cuyo, del Reglamento de acceso a la capacidad existente y ampliación del Sistema de Transporte de Energía Eléctrica. </t>
  </si>
  <si>
    <t xml:space="preserve">OFERTA ECONÓMICA
</t>
  </si>
  <si>
    <t>PROYECTO: 
CONSTRUCCIÓN DE LA ESTACIÓN TRANSFORMADORA MENDOZA NORTE 220/132 kV Y
OBRAS COMPLEMENTARIAS
ALTERNATIVA 1
OBLIGATORIA</t>
  </si>
  <si>
    <t>Costo Supervisión Distribuidora**</t>
  </si>
  <si>
    <t>(***) No incluye costos de supervisión transportista.</t>
  </si>
  <si>
    <t>Precio Ofertado a evaluar***</t>
  </si>
  <si>
    <t>(**) El Costo de Supervisión de la Distribuidora se calcula solo sobre  alcance de obra bajo intervención efectiva de la Distribuidora.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</si>
</sst>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[$USD]\ #,##0"/>
    <numFmt numFmtId="165" formatCode="[$ARS]\ #,##0"/>
    <numFmt numFmtId="166" formatCode="[$ARS]\ #,##0.00"/>
    <numFmt numFmtId="167" formatCode="[$USD]\ #,##0.00"/>
    <numFmt numFmtId="168" formatCode="\ #,##0.00\ [$ARS/USD]"/>
    <numFmt numFmtId="169" formatCode="_([$€]* #.##0.00_);_([$€]* \(#.##0.00\);_([$€]* &quot;-&quot;??_);_(@_)"/>
    <numFmt numFmtId="170" formatCode="_-* #,##0.00\ &quot;Pts&quot;_-;\-* #,##0.00\ &quot;Pts&quot;_-;_-* &quot;-&quot;??\ &quot;Pts&quot;_-;_-@_-"/>
    <numFmt numFmtId="171" formatCode="_-* #,##0.00\ _P_t_s_-;\-* #,##0.00\ _P_t_s_-;_-* &quot;-&quot;??\ _P_t_s_-;_-@_-"/>
    <numFmt numFmtId="172" formatCode="dd/mmm/yyyy"/>
    <numFmt numFmtId="173" formatCode="_(* #,##0.00_);_(* \(#,##0.00\);_(* &quot;-&quot;??_);_(@_)"/>
    <numFmt numFmtId="174" formatCode="_-[$USD]\ * #,##0.00_-;\-[$USD]\ * #,##0.00_-;_-[$USD]\ * &quot;-&quot;??_-;_-@_-"/>
    <numFmt numFmtId="175" formatCode="_(* #,##0.0_);_(* \(#,##0.0\);_(* &quot;-&quot;??_);_(@_)"/>
    <numFmt numFmtId="176" formatCode="_(* #,##0_);_(* \(#,##0\);_(* &quot;-&quot;??_);_(@_)"/>
    <numFmt numFmtId="177" formatCode="_-* #,##0.0_-;\-* #,##0.0_-;_-* &quot;-&quot;??_-;_-@_-"/>
    <numFmt numFmtId="178" formatCode="_-* #,##0.0_-;\-* #,##0.0_-;_-* &quot;-&quot;?_-;_-@_-"/>
    <numFmt numFmtId="179" formatCode="_-* #,##0_-;\-* #,##0_-;_-* &quot;-&quot;??_-;_-@_-"/>
    <numFmt numFmtId="180" formatCode="0.000000%"/>
  </numFmts>
  <fonts count="7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Verdana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name val="Calibri Light"/>
      <family val="2"/>
      <scheme val="major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2"/>
      <name val="Calibri Light"/>
      <family val="2"/>
      <scheme val="major"/>
    </font>
    <font>
      <sz val="18"/>
      <name val="Calibri Light"/>
      <family val="2"/>
      <scheme val="major"/>
    </font>
    <font>
      <b/>
      <sz val="12"/>
      <name val="Calibri Light"/>
      <family val="2"/>
      <scheme val="major"/>
    </font>
    <font>
      <sz val="10"/>
      <name val="Calibri Light"/>
      <family val="2"/>
      <scheme val="major"/>
    </font>
    <font>
      <sz val="12"/>
      <name val="Calibri"/>
      <family val="2"/>
      <scheme val="minor"/>
    </font>
    <font>
      <sz val="18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name val="Calibri Light"/>
      <family val="2"/>
      <scheme val="major"/>
    </font>
    <font>
      <sz val="10"/>
      <color indexed="10"/>
      <name val="Arial"/>
      <family val="2"/>
    </font>
    <font>
      <sz val="16"/>
      <color theme="1"/>
      <name val="Calibri"/>
      <family val="2"/>
      <scheme val="minor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sz val="10"/>
      <color rgb="FF0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Arial"/>
      <family val="1"/>
    </font>
    <font>
      <sz val="10"/>
      <color theme="1"/>
      <name val="Arial"/>
      <family val="2"/>
    </font>
    <font>
      <b/>
      <sz val="10"/>
      <color theme="1"/>
      <name val="Times New Roman"/>
      <family val="1"/>
    </font>
    <font>
      <b/>
      <i/>
      <sz val="14"/>
      <name val="Calibri"/>
      <family val="2"/>
      <scheme val="minor"/>
    </font>
    <font>
      <sz val="10"/>
      <color rgb="FF00CC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C0000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u/>
      <sz val="10"/>
      <color theme="10"/>
      <name val="Arial"/>
      <family val="2"/>
    </font>
    <font>
      <b/>
      <sz val="10"/>
      <name val="Aptos Mono"/>
      <family val="3"/>
    </font>
    <font>
      <b/>
      <i/>
      <sz val="16"/>
      <name val="Calibri"/>
      <family val="2"/>
      <scheme val="minor"/>
    </font>
    <font>
      <sz val="16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10"/>
      <name val="Calibri"/>
      <family val="2"/>
    </font>
    <font>
      <b/>
      <sz val="12"/>
      <name val="Calibri"/>
      <family val="2"/>
    </font>
    <font>
      <b/>
      <sz val="8"/>
      <name val="Calibri"/>
      <family val="2"/>
    </font>
    <font>
      <sz val="10"/>
      <name val="Calibri"/>
      <family val="2"/>
    </font>
    <font>
      <sz val="8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rgb="FFC00000"/>
      <name val="Calibri"/>
      <family val="2"/>
    </font>
    <font>
      <sz val="10"/>
      <color rgb="FF00CC00"/>
      <name val="Calibri"/>
      <family val="2"/>
    </font>
    <font>
      <sz val="10"/>
      <color rgb="FFC00000"/>
      <name val="Calibri"/>
      <family val="2"/>
    </font>
    <font>
      <b/>
      <sz val="9.8000000000000007"/>
      <name val="Calibri"/>
      <family val="2"/>
    </font>
    <font>
      <sz val="10"/>
      <color rgb="FF000000"/>
      <name val="Aptos Mono"/>
      <family val="3"/>
    </font>
    <font>
      <sz val="10"/>
      <color rgb="FF000000"/>
      <name val="Aptos Narrow"/>
      <family val="2"/>
    </font>
    <font>
      <sz val="9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9"/>
      <color indexed="10"/>
      <name val="Arial"/>
      <family val="2"/>
    </font>
    <font>
      <b/>
      <sz val="10"/>
      <name val="Arial"/>
      <family val="1"/>
    </font>
    <font>
      <b/>
      <sz val="10"/>
      <name val="Times New Roman"/>
      <family val="1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6"/>
      <name val="Calibri Light"/>
      <family val="2"/>
      <scheme val="major"/>
    </font>
    <font>
      <b/>
      <sz val="20"/>
      <name val="Calibri"/>
      <family val="2"/>
      <scheme val="minor"/>
    </font>
    <font>
      <b/>
      <i/>
      <sz val="20"/>
      <name val="Calibri"/>
      <family val="2"/>
      <scheme val="minor"/>
    </font>
    <font>
      <b/>
      <i/>
      <sz val="22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8" fillId="0" borderId="0" applyNumberFormat="0" applyFill="0" applyBorder="0" applyAlignment="0" applyProtection="0"/>
    <xf numFmtId="0" fontId="2" fillId="0" borderId="0"/>
    <xf numFmtId="169" fontId="1" fillId="0" borderId="0"/>
    <xf numFmtId="169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7" fillId="0" borderId="0" applyNumberFormat="0" applyFill="0" applyBorder="0" applyAlignment="0" applyProtection="0"/>
    <xf numFmtId="173" fontId="2" fillId="0" borderId="0" applyFont="0" applyFill="0" applyBorder="0" applyAlignment="0" applyProtection="0"/>
  </cellStyleXfs>
  <cellXfs count="891">
    <xf numFmtId="0" fontId="0" fillId="0" borderId="0" xfId="0"/>
    <xf numFmtId="0" fontId="2" fillId="0" borderId="0" xfId="4"/>
    <xf numFmtId="0" fontId="6" fillId="0" borderId="0" xfId="4" applyFont="1"/>
    <xf numFmtId="0" fontId="0" fillId="3" borderId="0" xfId="0" applyFill="1"/>
    <xf numFmtId="0" fontId="11" fillId="4" borderId="14" xfId="0" applyFont="1" applyFill="1" applyBorder="1" applyAlignment="1">
      <alignment horizontal="center" vertical="center" wrapText="1"/>
    </xf>
    <xf numFmtId="0" fontId="12" fillId="3" borderId="0" xfId="0" applyFont="1" applyFill="1"/>
    <xf numFmtId="0" fontId="8" fillId="3" borderId="16" xfId="5" applyFill="1" applyBorder="1" applyAlignment="1">
      <alignment wrapText="1"/>
    </xf>
    <xf numFmtId="0" fontId="8" fillId="3" borderId="15" xfId="5" applyFill="1" applyBorder="1" applyAlignment="1">
      <alignment wrapText="1"/>
    </xf>
    <xf numFmtId="0" fontId="18" fillId="0" borderId="0" xfId="4" applyFont="1" applyAlignment="1">
      <alignment vertical="center"/>
    </xf>
    <xf numFmtId="0" fontId="18" fillId="0" borderId="0" xfId="4" applyFont="1" applyAlignment="1">
      <alignment horizontal="center" vertical="center"/>
    </xf>
    <xf numFmtId="0" fontId="21" fillId="5" borderId="14" xfId="4" applyFont="1" applyFill="1" applyBorder="1" applyAlignment="1">
      <alignment horizontal="center" vertical="center" wrapText="1"/>
    </xf>
    <xf numFmtId="0" fontId="4" fillId="0" borderId="0" xfId="6" applyFont="1" applyAlignment="1">
      <alignment horizontal="center" vertical="center"/>
    </xf>
    <xf numFmtId="0" fontId="6" fillId="0" borderId="0" xfId="4" applyFont="1" applyAlignment="1">
      <alignment vertical="center"/>
    </xf>
    <xf numFmtId="0" fontId="6" fillId="0" borderId="0" xfId="4" applyFont="1" applyAlignment="1">
      <alignment horizontal="center" vertical="center"/>
    </xf>
    <xf numFmtId="0" fontId="18" fillId="0" borderId="0" xfId="6" applyFont="1" applyAlignment="1">
      <alignment vertical="center"/>
    </xf>
    <xf numFmtId="0" fontId="18" fillId="0" borderId="0" xfId="6" applyFont="1" applyAlignment="1">
      <alignment horizontal="center" vertical="center"/>
    </xf>
    <xf numFmtId="0" fontId="18" fillId="0" borderId="46" xfId="6" applyFont="1" applyBorder="1" applyAlignment="1">
      <alignment vertical="center"/>
    </xf>
    <xf numFmtId="0" fontId="18" fillId="0" borderId="47" xfId="6" applyFont="1" applyBorder="1" applyAlignment="1">
      <alignment horizontal="center" vertical="center"/>
    </xf>
    <xf numFmtId="0" fontId="4" fillId="0" borderId="32" xfId="6" applyFont="1" applyBorder="1" applyAlignment="1">
      <alignment horizontal="center" vertical="center" wrapText="1"/>
    </xf>
    <xf numFmtId="0" fontId="6" fillId="0" borderId="0" xfId="6" applyFont="1" applyAlignment="1">
      <alignment horizontal="center" vertical="center" wrapText="1"/>
    </xf>
    <xf numFmtId="0" fontId="18" fillId="0" borderId="33" xfId="6" applyFont="1" applyBorder="1" applyAlignment="1">
      <alignment horizontal="center" vertical="center"/>
    </xf>
    <xf numFmtId="0" fontId="18" fillId="0" borderId="0" xfId="6" quotePrefix="1" applyFont="1" applyAlignment="1">
      <alignment horizontal="center" vertical="center"/>
    </xf>
    <xf numFmtId="0" fontId="6" fillId="0" borderId="0" xfId="6" applyFont="1" applyAlignment="1">
      <alignment horizontal="center" vertical="center"/>
    </xf>
    <xf numFmtId="0" fontId="4" fillId="5" borderId="34" xfId="6" applyFont="1" applyFill="1" applyBorder="1" applyAlignment="1">
      <alignment horizontal="justify" vertical="center" wrapText="1"/>
    </xf>
    <xf numFmtId="0" fontId="4" fillId="5" borderId="37" xfId="6" applyFont="1" applyFill="1" applyBorder="1" applyAlignment="1">
      <alignment horizontal="center" vertical="center" wrapText="1"/>
    </xf>
    <xf numFmtId="0" fontId="4" fillId="5" borderId="39" xfId="6" applyFont="1" applyFill="1" applyBorder="1" applyAlignment="1">
      <alignment horizontal="justify" vertical="center" wrapText="1"/>
    </xf>
    <xf numFmtId="0" fontId="4" fillId="5" borderId="40" xfId="6" applyFont="1" applyFill="1" applyBorder="1" applyAlignment="1">
      <alignment horizontal="center" vertical="center"/>
    </xf>
    <xf numFmtId="0" fontId="4" fillId="5" borderId="27" xfId="6" applyFont="1" applyFill="1" applyBorder="1" applyAlignment="1">
      <alignment horizontal="center" vertical="center"/>
    </xf>
    <xf numFmtId="0" fontId="23" fillId="0" borderId="0" xfId="6" applyFont="1" applyAlignment="1">
      <alignment vertical="center"/>
    </xf>
    <xf numFmtId="0" fontId="6" fillId="0" borderId="0" xfId="4" applyFont="1" applyAlignment="1">
      <alignment horizontal="center"/>
    </xf>
    <xf numFmtId="0" fontId="6" fillId="0" borderId="44" xfId="4" applyFont="1" applyBorder="1" applyAlignment="1">
      <alignment horizontal="center" vertical="center"/>
    </xf>
    <xf numFmtId="0" fontId="7" fillId="0" borderId="43" xfId="4" applyFont="1" applyBorder="1" applyAlignment="1">
      <alignment horizontal="center" vertical="center"/>
    </xf>
    <xf numFmtId="0" fontId="7" fillId="0" borderId="44" xfId="4" applyFont="1" applyBorder="1" applyAlignment="1">
      <alignment horizontal="center" vertical="center"/>
    </xf>
    <xf numFmtId="0" fontId="7" fillId="0" borderId="43" xfId="4" quotePrefix="1" applyFont="1" applyBorder="1" applyAlignment="1">
      <alignment horizontal="center" vertical="center"/>
    </xf>
    <xf numFmtId="0" fontId="24" fillId="5" borderId="34" xfId="4" applyFont="1" applyFill="1" applyBorder="1" applyAlignment="1">
      <alignment horizontal="justify" vertical="center" wrapText="1"/>
    </xf>
    <xf numFmtId="0" fontId="24" fillId="5" borderId="39" xfId="4" applyFont="1" applyFill="1" applyBorder="1" applyAlignment="1">
      <alignment horizontal="justify" vertical="center" wrapText="1"/>
    </xf>
    <xf numFmtId="0" fontId="30" fillId="0" borderId="43" xfId="4" applyFont="1" applyBorder="1" applyAlignment="1">
      <alignment horizontal="center" vertical="center"/>
    </xf>
    <xf numFmtId="0" fontId="2" fillId="0" borderId="0" xfId="4" quotePrefix="1" applyAlignment="1">
      <alignment horizontal="center"/>
    </xf>
    <xf numFmtId="0" fontId="4" fillId="0" borderId="24" xfId="4" applyFont="1" applyBorder="1" applyAlignment="1">
      <alignment horizontal="center" vertical="center" wrapText="1"/>
    </xf>
    <xf numFmtId="0" fontId="4" fillId="5" borderId="12" xfId="4" applyFont="1" applyFill="1" applyBorder="1" applyAlignment="1">
      <alignment horizontal="center" vertical="center" wrapText="1"/>
    </xf>
    <xf numFmtId="0" fontId="4" fillId="5" borderId="20" xfId="4" applyFont="1" applyFill="1" applyBorder="1" applyAlignment="1">
      <alignment horizontal="center" vertical="center" wrapText="1"/>
    </xf>
    <xf numFmtId="0" fontId="24" fillId="5" borderId="37" xfId="4" applyFont="1" applyFill="1" applyBorder="1" applyAlignment="1">
      <alignment horizontal="center" vertical="center" wrapText="1"/>
    </xf>
    <xf numFmtId="0" fontId="7" fillId="0" borderId="44" xfId="4" quotePrefix="1" applyFont="1" applyBorder="1" applyAlignment="1">
      <alignment horizontal="left" vertical="center"/>
    </xf>
    <xf numFmtId="0" fontId="36" fillId="0" borderId="44" xfId="6" applyFont="1" applyBorder="1" applyAlignment="1">
      <alignment horizontal="left" vertical="center" indent="1"/>
    </xf>
    <xf numFmtId="0" fontId="36" fillId="0" borderId="42" xfId="6" applyFont="1" applyBorder="1" applyAlignment="1">
      <alignment horizontal="left" vertical="center" indent="1"/>
    </xf>
    <xf numFmtId="0" fontId="36" fillId="0" borderId="42" xfId="6" applyFont="1" applyBorder="1" applyAlignment="1">
      <alignment horizontal="left" vertical="center" wrapText="1" indent="1"/>
    </xf>
    <xf numFmtId="0" fontId="7" fillId="0" borderId="41" xfId="4" quotePrefix="1" applyFont="1" applyBorder="1" applyAlignment="1">
      <alignment horizontal="center" vertical="center"/>
    </xf>
    <xf numFmtId="0" fontId="7" fillId="0" borderId="42" xfId="6" applyFont="1" applyBorder="1" applyAlignment="1">
      <alignment vertical="center"/>
    </xf>
    <xf numFmtId="164" fontId="7" fillId="5" borderId="12" xfId="1" quotePrefix="1" applyNumberFormat="1" applyFont="1" applyFill="1" applyBorder="1" applyAlignment="1">
      <alignment horizontal="center" vertical="center" wrapText="1"/>
    </xf>
    <xf numFmtId="0" fontId="6" fillId="0" borderId="42" xfId="4" applyFont="1" applyBorder="1" applyAlignment="1">
      <alignment horizontal="center" vertical="center"/>
    </xf>
    <xf numFmtId="0" fontId="7" fillId="0" borderId="41" xfId="6" applyFont="1" applyBorder="1" applyAlignment="1">
      <alignment horizontal="center" vertical="center"/>
    </xf>
    <xf numFmtId="49" fontId="6" fillId="0" borderId="42" xfId="6" applyNumberFormat="1" applyFont="1" applyBorder="1" applyAlignment="1">
      <alignment horizontal="center" vertical="center"/>
    </xf>
    <xf numFmtId="2" fontId="6" fillId="0" borderId="41" xfId="6" applyNumberFormat="1" applyFont="1" applyBorder="1" applyAlignment="1">
      <alignment horizontal="left" vertical="center" indent="1"/>
    </xf>
    <xf numFmtId="2" fontId="6" fillId="0" borderId="43" xfId="6" applyNumberFormat="1" applyFont="1" applyBorder="1" applyAlignment="1">
      <alignment horizontal="center" vertical="center"/>
    </xf>
    <xf numFmtId="2" fontId="6" fillId="0" borderId="41" xfId="6" applyNumberFormat="1" applyFont="1" applyBorder="1" applyAlignment="1">
      <alignment horizontal="center" vertical="center"/>
    </xf>
    <xf numFmtId="0" fontId="36" fillId="0" borderId="44" xfId="6" applyFont="1" applyBorder="1" applyAlignment="1">
      <alignment horizontal="left" vertical="center" wrapText="1" indent="1"/>
    </xf>
    <xf numFmtId="167" fontId="6" fillId="0" borderId="44" xfId="1" applyNumberFormat="1" applyFont="1" applyFill="1" applyBorder="1" applyAlignment="1">
      <alignment vertical="center"/>
    </xf>
    <xf numFmtId="166" fontId="6" fillId="0" borderId="44" xfId="1" applyNumberFormat="1" applyFont="1" applyFill="1" applyBorder="1" applyAlignment="1">
      <alignment vertical="center"/>
    </xf>
    <xf numFmtId="0" fontId="2" fillId="0" borderId="44" xfId="4" applyBorder="1" applyAlignment="1">
      <alignment horizontal="center" vertical="center"/>
    </xf>
    <xf numFmtId="0" fontId="6" fillId="0" borderId="44" xfId="4" applyFont="1" applyBorder="1" applyAlignment="1">
      <alignment horizontal="left" vertical="center" wrapText="1" indent="1"/>
    </xf>
    <xf numFmtId="0" fontId="7" fillId="0" borderId="44" xfId="4" applyFont="1" applyBorder="1" applyAlignment="1">
      <alignment horizontal="left" vertical="center" wrapText="1" indent="1"/>
    </xf>
    <xf numFmtId="0" fontId="11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164" fontId="6" fillId="0" borderId="37" xfId="1" applyNumberFormat="1" applyFont="1" applyBorder="1" applyAlignment="1">
      <alignment vertical="center"/>
    </xf>
    <xf numFmtId="165" fontId="6" fillId="0" borderId="48" xfId="1" applyNumberFormat="1" applyFont="1" applyBorder="1" applyAlignment="1">
      <alignment vertical="center"/>
    </xf>
    <xf numFmtId="49" fontId="6" fillId="0" borderId="44" xfId="6" applyNumberFormat="1" applyFont="1" applyBorder="1" applyAlignment="1">
      <alignment horizontal="center" vertical="center"/>
    </xf>
    <xf numFmtId="9" fontId="6" fillId="0" borderId="44" xfId="3" applyFont="1" applyFill="1" applyBorder="1" applyAlignment="1">
      <alignment horizontal="center" vertical="center"/>
    </xf>
    <xf numFmtId="0" fontId="7" fillId="0" borderId="41" xfId="4" applyFont="1" applyBorder="1" applyAlignment="1">
      <alignment horizontal="center" vertical="center"/>
    </xf>
    <xf numFmtId="9" fontId="36" fillId="0" borderId="44" xfId="0" applyNumberFormat="1" applyFont="1" applyBorder="1" applyAlignment="1">
      <alignment horizontal="center" vertical="center"/>
    </xf>
    <xf numFmtId="49" fontId="7" fillId="0" borderId="42" xfId="6" applyNumberFormat="1" applyFont="1" applyBorder="1" applyAlignment="1">
      <alignment horizontal="center" vertical="center"/>
    </xf>
    <xf numFmtId="0" fontId="5" fillId="0" borderId="0" xfId="6" applyFont="1" applyAlignment="1">
      <alignment vertical="center"/>
    </xf>
    <xf numFmtId="0" fontId="7" fillId="0" borderId="0" xfId="4" applyFont="1"/>
    <xf numFmtId="49" fontId="7" fillId="0" borderId="44" xfId="6" applyNumberFormat="1" applyFont="1" applyBorder="1" applyAlignment="1">
      <alignment horizontal="center" vertical="center"/>
    </xf>
    <xf numFmtId="164" fontId="4" fillId="5" borderId="12" xfId="1" quotePrefix="1" applyNumberFormat="1" applyFont="1" applyFill="1" applyBorder="1" applyAlignment="1">
      <alignment horizontal="center" vertical="center" wrapText="1"/>
    </xf>
    <xf numFmtId="165" fontId="4" fillId="5" borderId="14" xfId="1" quotePrefix="1" applyNumberFormat="1" applyFont="1" applyFill="1" applyBorder="1" applyAlignment="1">
      <alignment horizontal="center" vertical="center" wrapText="1"/>
    </xf>
    <xf numFmtId="164" fontId="4" fillId="5" borderId="14" xfId="1" quotePrefix="1" applyNumberFormat="1" applyFont="1" applyFill="1" applyBorder="1" applyAlignment="1">
      <alignment horizontal="center" vertical="center" wrapText="1"/>
    </xf>
    <xf numFmtId="0" fontId="0" fillId="0" borderId="53" xfId="0" applyBorder="1" applyAlignment="1">
      <alignment horizontal="center"/>
    </xf>
    <xf numFmtId="0" fontId="8" fillId="3" borderId="54" xfId="5" applyFill="1" applyBorder="1" applyAlignment="1">
      <alignment wrapText="1"/>
    </xf>
    <xf numFmtId="0" fontId="36" fillId="0" borderId="44" xfId="6" applyFont="1" applyBorder="1" applyAlignment="1">
      <alignment horizontal="left" vertical="center"/>
    </xf>
    <xf numFmtId="0" fontId="36" fillId="0" borderId="42" xfId="6" applyFont="1" applyBorder="1" applyAlignment="1">
      <alignment horizontal="left" vertical="center"/>
    </xf>
    <xf numFmtId="0" fontId="4" fillId="5" borderId="34" xfId="4" applyFont="1" applyFill="1" applyBorder="1" applyAlignment="1">
      <alignment horizontal="justify" vertical="center"/>
    </xf>
    <xf numFmtId="0" fontId="4" fillId="5" borderId="37" xfId="4" applyFont="1" applyFill="1" applyBorder="1" applyAlignment="1">
      <alignment horizontal="center" vertical="center"/>
    </xf>
    <xf numFmtId="0" fontId="4" fillId="5" borderId="39" xfId="4" applyFont="1" applyFill="1" applyBorder="1" applyAlignment="1">
      <alignment horizontal="justify" vertical="center"/>
    </xf>
    <xf numFmtId="0" fontId="6" fillId="0" borderId="44" xfId="4" applyFont="1" applyBorder="1" applyAlignment="1">
      <alignment horizontal="center" vertical="center" wrapText="1"/>
    </xf>
    <xf numFmtId="0" fontId="42" fillId="0" borderId="0" xfId="6" applyFont="1" applyAlignment="1">
      <alignment horizontal="center" vertical="center"/>
    </xf>
    <xf numFmtId="167" fontId="45" fillId="0" borderId="0" xfId="1" applyNumberFormat="1" applyFont="1" applyFill="1" applyBorder="1" applyAlignment="1">
      <alignment vertical="center"/>
    </xf>
    <xf numFmtId="166" fontId="45" fillId="0" borderId="0" xfId="1" applyNumberFormat="1" applyFont="1" applyFill="1" applyBorder="1" applyAlignment="1">
      <alignment vertical="center"/>
    </xf>
    <xf numFmtId="49" fontId="6" fillId="0" borderId="0" xfId="6" applyNumberFormat="1" applyFont="1" applyAlignment="1">
      <alignment horizontal="center" vertical="center"/>
    </xf>
    <xf numFmtId="0" fontId="36" fillId="0" borderId="0" xfId="6" applyFont="1" applyAlignment="1">
      <alignment horizontal="left" vertical="center"/>
    </xf>
    <xf numFmtId="0" fontId="36" fillId="0" borderId="0" xfId="6" applyFont="1" applyAlignment="1">
      <alignment vertical="center"/>
    </xf>
    <xf numFmtId="0" fontId="36" fillId="0" borderId="44" xfId="6" quotePrefix="1" applyFont="1" applyBorder="1" applyAlignment="1">
      <alignment horizontal="left" vertical="center" wrapText="1" indent="1"/>
    </xf>
    <xf numFmtId="0" fontId="36" fillId="0" borderId="42" xfId="6" quotePrefix="1" applyFont="1" applyBorder="1" applyAlignment="1">
      <alignment horizontal="left" vertical="center" wrapText="1"/>
    </xf>
    <xf numFmtId="0" fontId="2" fillId="3" borderId="16" xfId="0" quotePrefix="1" applyFont="1" applyFill="1" applyBorder="1" applyAlignment="1">
      <alignment horizontal="left" wrapText="1" indent="1"/>
    </xf>
    <xf numFmtId="0" fontId="6" fillId="0" borderId="44" xfId="4" quotePrefix="1" applyFont="1" applyBorder="1" applyAlignment="1">
      <alignment horizontal="center" vertical="center"/>
    </xf>
    <xf numFmtId="0" fontId="36" fillId="0" borderId="42" xfId="6" quotePrefix="1" applyFont="1" applyBorder="1" applyAlignment="1">
      <alignment horizontal="left" vertical="center"/>
    </xf>
    <xf numFmtId="0" fontId="2" fillId="3" borderId="54" xfId="0" quotePrefix="1" applyFont="1" applyFill="1" applyBorder="1" applyAlignment="1">
      <alignment horizontal="left" wrapText="1" indent="1"/>
    </xf>
    <xf numFmtId="0" fontId="13" fillId="3" borderId="15" xfId="0" quotePrefix="1" applyFont="1" applyFill="1" applyBorder="1" applyAlignment="1">
      <alignment horizontal="left" wrapText="1"/>
    </xf>
    <xf numFmtId="0" fontId="0" fillId="0" borderId="14" xfId="0" applyBorder="1" applyAlignment="1">
      <alignment horizontal="center"/>
    </xf>
    <xf numFmtId="0" fontId="8" fillId="3" borderId="14" xfId="5" applyFill="1" applyBorder="1" applyAlignment="1">
      <alignment wrapText="1"/>
    </xf>
    <xf numFmtId="0" fontId="13" fillId="3" borderId="14" xfId="0" applyFont="1" applyFill="1" applyBorder="1" applyAlignment="1">
      <alignment wrapText="1"/>
    </xf>
    <xf numFmtId="164" fontId="21" fillId="5" borderId="53" xfId="1" applyNumberFormat="1" applyFont="1" applyFill="1" applyBorder="1" applyAlignment="1">
      <alignment horizontal="right" vertical="center" indent="1"/>
    </xf>
    <xf numFmtId="165" fontId="21" fillId="5" borderId="57" xfId="2" applyNumberFormat="1" applyFont="1" applyFill="1" applyBorder="1" applyAlignment="1">
      <alignment horizontal="right" vertical="center" wrapText="1" indent="1"/>
    </xf>
    <xf numFmtId="0" fontId="4" fillId="0" borderId="58" xfId="4" applyFont="1" applyBorder="1" applyAlignment="1">
      <alignment vertical="center" wrapText="1"/>
    </xf>
    <xf numFmtId="164" fontId="18" fillId="0" borderId="35" xfId="1" applyNumberFormat="1" applyFont="1" applyBorder="1" applyAlignment="1">
      <alignment horizontal="right" vertical="center" indent="1"/>
    </xf>
    <xf numFmtId="165" fontId="18" fillId="0" borderId="23" xfId="2" applyNumberFormat="1" applyFont="1" applyFill="1" applyBorder="1" applyAlignment="1">
      <alignment horizontal="right" vertical="center" indent="1"/>
    </xf>
    <xf numFmtId="164" fontId="18" fillId="0" borderId="1" xfId="1" applyNumberFormat="1" applyFont="1" applyBorder="1" applyAlignment="1">
      <alignment horizontal="right" vertical="center" indent="1"/>
    </xf>
    <xf numFmtId="165" fontId="18" fillId="0" borderId="25" xfId="2" applyNumberFormat="1" applyFont="1" applyFill="1" applyBorder="1" applyAlignment="1">
      <alignment horizontal="right" vertical="center" indent="1"/>
    </xf>
    <xf numFmtId="165" fontId="18" fillId="0" borderId="25" xfId="2" quotePrefix="1" applyNumberFormat="1" applyFont="1" applyFill="1" applyBorder="1" applyAlignment="1">
      <alignment horizontal="right" vertical="center" indent="1"/>
    </xf>
    <xf numFmtId="0" fontId="4" fillId="0" borderId="59" xfId="4" applyFont="1" applyBorder="1" applyAlignment="1">
      <alignment horizontal="center" vertical="center" wrapText="1"/>
    </xf>
    <xf numFmtId="164" fontId="18" fillId="0" borderId="40" xfId="1" applyNumberFormat="1" applyFont="1" applyBorder="1" applyAlignment="1">
      <alignment horizontal="right" vertical="center" indent="1"/>
    </xf>
    <xf numFmtId="165" fontId="18" fillId="0" borderId="27" xfId="2" quotePrefix="1" applyNumberFormat="1" applyFont="1" applyFill="1" applyBorder="1" applyAlignment="1">
      <alignment horizontal="right" vertical="center" indent="1"/>
    </xf>
    <xf numFmtId="2" fontId="18" fillId="0" borderId="0" xfId="4" applyNumberFormat="1" applyFont="1" applyAlignment="1">
      <alignment vertical="center"/>
    </xf>
    <xf numFmtId="0" fontId="18" fillId="0" borderId="46" xfId="4" applyFont="1" applyBorder="1" applyAlignment="1">
      <alignment vertical="center"/>
    </xf>
    <xf numFmtId="0" fontId="18" fillId="0" borderId="47" xfId="4" applyFont="1" applyBorder="1" applyAlignment="1">
      <alignment horizontal="center" vertical="center"/>
    </xf>
    <xf numFmtId="0" fontId="21" fillId="5" borderId="67" xfId="4" applyFont="1" applyFill="1" applyBorder="1" applyAlignment="1">
      <alignment horizontal="center" vertical="center" wrapText="1"/>
    </xf>
    <xf numFmtId="0" fontId="21" fillId="0" borderId="32" xfId="4" applyFont="1" applyBorder="1" applyAlignment="1">
      <alignment horizontal="center" vertical="center" wrapText="1"/>
    </xf>
    <xf numFmtId="0" fontId="22" fillId="0" borderId="0" xfId="4" applyFont="1" applyAlignment="1">
      <alignment horizontal="center" vertical="center" wrapText="1"/>
    </xf>
    <xf numFmtId="0" fontId="22" fillId="0" borderId="33" xfId="4" applyFont="1" applyBorder="1" applyAlignment="1">
      <alignment horizontal="center" vertical="center"/>
    </xf>
    <xf numFmtId="0" fontId="4" fillId="0" borderId="68" xfId="4" applyFont="1" applyBorder="1" applyAlignment="1">
      <alignment horizontal="center" vertical="center" wrapText="1"/>
    </xf>
    <xf numFmtId="164" fontId="18" fillId="0" borderId="68" xfId="24" applyNumberFormat="1" applyFont="1" applyBorder="1" applyAlignment="1">
      <alignment vertical="center"/>
    </xf>
    <xf numFmtId="165" fontId="18" fillId="0" borderId="68" xfId="18" applyNumberFormat="1" applyFont="1" applyFill="1" applyBorder="1" applyAlignment="1">
      <alignment horizontal="right" vertical="center"/>
    </xf>
    <xf numFmtId="43" fontId="18" fillId="0" borderId="0" xfId="4" applyNumberFormat="1" applyFont="1"/>
    <xf numFmtId="0" fontId="18" fillId="0" borderId="0" xfId="4" applyFont="1"/>
    <xf numFmtId="0" fontId="4" fillId="0" borderId="16" xfId="4" applyFont="1" applyBorder="1" applyAlignment="1">
      <alignment horizontal="center" vertical="center" wrapText="1"/>
    </xf>
    <xf numFmtId="164" fontId="18" fillId="0" borderId="16" xfId="24" applyNumberFormat="1" applyFont="1" applyBorder="1" applyAlignment="1">
      <alignment vertical="center"/>
    </xf>
    <xf numFmtId="165" fontId="18" fillId="0" borderId="16" xfId="18" quotePrefix="1" applyNumberFormat="1" applyFont="1" applyFill="1" applyBorder="1" applyAlignment="1">
      <alignment horizontal="right" vertical="center"/>
    </xf>
    <xf numFmtId="0" fontId="4" fillId="0" borderId="54" xfId="4" applyFont="1" applyBorder="1" applyAlignment="1">
      <alignment horizontal="center" vertical="center" wrapText="1"/>
    </xf>
    <xf numFmtId="164" fontId="18" fillId="0" borderId="54" xfId="24" applyNumberFormat="1" applyFont="1" applyBorder="1" applyAlignment="1">
      <alignment vertical="center"/>
    </xf>
    <xf numFmtId="165" fontId="18" fillId="0" borderId="54" xfId="18" quotePrefix="1" applyNumberFormat="1" applyFont="1" applyFill="1" applyBorder="1" applyAlignment="1">
      <alignment horizontal="right" vertical="center"/>
    </xf>
    <xf numFmtId="0" fontId="4" fillId="0" borderId="54" xfId="4" quotePrefix="1" applyFont="1" applyBorder="1" applyAlignment="1">
      <alignment horizontal="center" vertical="center" wrapText="1"/>
    </xf>
    <xf numFmtId="164" fontId="21" fillId="5" borderId="39" xfId="24" applyNumberFormat="1" applyFont="1" applyFill="1" applyBorder="1" applyAlignment="1">
      <alignment horizontal="right" vertical="center"/>
    </xf>
    <xf numFmtId="165" fontId="21" fillId="5" borderId="62" xfId="18" applyNumberFormat="1" applyFont="1" applyFill="1" applyBorder="1" applyAlignment="1">
      <alignment horizontal="right" vertical="center" wrapText="1" indent="1"/>
    </xf>
    <xf numFmtId="174" fontId="18" fillId="0" borderId="0" xfId="4" applyNumberFormat="1" applyFont="1"/>
    <xf numFmtId="0" fontId="2" fillId="0" borderId="0" xfId="4" applyAlignment="1">
      <alignment horizontal="center"/>
    </xf>
    <xf numFmtId="0" fontId="5" fillId="5" borderId="1" xfId="4" applyFont="1" applyFill="1" applyBorder="1" applyAlignment="1">
      <alignment horizontal="center" vertical="center"/>
    </xf>
    <xf numFmtId="0" fontId="5" fillId="0" borderId="44" xfId="4" applyFont="1" applyBorder="1" applyAlignment="1">
      <alignment horizontal="left" vertical="center"/>
    </xf>
    <xf numFmtId="0" fontId="5" fillId="0" borderId="43" xfId="4" applyFont="1" applyBorder="1" applyAlignment="1">
      <alignment horizontal="center" vertical="center"/>
    </xf>
    <xf numFmtId="0" fontId="23" fillId="0" borderId="44" xfId="4" applyFont="1" applyBorder="1" applyAlignment="1">
      <alignment horizontal="center" vertical="center"/>
    </xf>
    <xf numFmtId="0" fontId="23" fillId="0" borderId="44" xfId="4" applyFont="1" applyBorder="1" applyAlignment="1">
      <alignment horizontal="left" vertical="center" indent="1"/>
    </xf>
    <xf numFmtId="0" fontId="5" fillId="0" borderId="44" xfId="4" quotePrefix="1" applyFont="1" applyBorder="1" applyAlignment="1">
      <alignment horizontal="left" vertical="center"/>
    </xf>
    <xf numFmtId="0" fontId="23" fillId="0" borderId="44" xfId="4" applyFont="1" applyBorder="1" applyAlignment="1" applyProtection="1">
      <alignment horizontal="center" vertical="center"/>
      <protection locked="0"/>
    </xf>
    <xf numFmtId="164" fontId="5" fillId="3" borderId="44" xfId="24" applyNumberFormat="1" applyFont="1" applyFill="1" applyBorder="1" applyAlignment="1">
      <alignment horizontal="right" vertical="center" indent="1"/>
    </xf>
    <xf numFmtId="0" fontId="24" fillId="5" borderId="63" xfId="4" applyFont="1" applyFill="1" applyBorder="1" applyAlignment="1">
      <alignment horizontal="justify" vertical="center" wrapText="1"/>
    </xf>
    <xf numFmtId="0" fontId="24" fillId="5" borderId="82" xfId="4" applyFont="1" applyFill="1" applyBorder="1" applyAlignment="1">
      <alignment horizontal="center" vertical="center" wrapText="1"/>
    </xf>
    <xf numFmtId="0" fontId="24" fillId="5" borderId="53" xfId="4" applyFont="1" applyFill="1" applyBorder="1" applyAlignment="1">
      <alignment horizontal="justify" vertical="center" wrapText="1"/>
    </xf>
    <xf numFmtId="0" fontId="5" fillId="3" borderId="43" xfId="4" applyFont="1" applyFill="1" applyBorder="1" applyAlignment="1">
      <alignment horizontal="center" vertical="center"/>
    </xf>
    <xf numFmtId="0" fontId="23" fillId="3" borderId="44" xfId="4" applyFont="1" applyFill="1" applyBorder="1" applyAlignment="1">
      <alignment horizontal="center" vertical="center"/>
    </xf>
    <xf numFmtId="0" fontId="5" fillId="3" borderId="44" xfId="4" applyFont="1" applyFill="1" applyBorder="1" applyAlignment="1">
      <alignment vertical="center"/>
    </xf>
    <xf numFmtId="0" fontId="23" fillId="7" borderId="44" xfId="4" applyFont="1" applyFill="1" applyBorder="1" applyAlignment="1">
      <alignment horizontal="center" vertical="center"/>
    </xf>
    <xf numFmtId="165" fontId="5" fillId="3" borderId="44" xfId="24" applyNumberFormat="1" applyFont="1" applyFill="1" applyBorder="1" applyAlignment="1">
      <alignment horizontal="right" vertical="center" indent="1"/>
    </xf>
    <xf numFmtId="0" fontId="12" fillId="0" borderId="0" xfId="4" applyFont="1"/>
    <xf numFmtId="0" fontId="5" fillId="3" borderId="43" xfId="4" quotePrefix="1" applyFont="1" applyFill="1" applyBorder="1" applyAlignment="1">
      <alignment horizontal="center" vertical="center"/>
    </xf>
    <xf numFmtId="0" fontId="5" fillId="3" borderId="44" xfId="4" applyFont="1" applyFill="1" applyBorder="1" applyAlignment="1">
      <alignment horizontal="center" vertical="center"/>
    </xf>
    <xf numFmtId="0" fontId="5" fillId="3" borderId="44" xfId="4" quotePrefix="1" applyFont="1" applyFill="1" applyBorder="1" applyAlignment="1">
      <alignment horizontal="left" vertical="center" wrapText="1"/>
    </xf>
    <xf numFmtId="0" fontId="6" fillId="3" borderId="42" xfId="4" applyFont="1" applyFill="1" applyBorder="1" applyAlignment="1">
      <alignment horizontal="center" vertical="center"/>
    </xf>
    <xf numFmtId="0" fontId="5" fillId="3" borderId="44" xfId="4" applyFont="1" applyFill="1" applyBorder="1" applyAlignment="1">
      <alignment horizontal="center" vertical="center" wrapText="1"/>
    </xf>
    <xf numFmtId="164" fontId="23" fillId="3" borderId="44" xfId="24" applyNumberFormat="1" applyFont="1" applyFill="1" applyBorder="1" applyAlignment="1" applyProtection="1">
      <alignment horizontal="right" vertical="center" indent="1"/>
    </xf>
    <xf numFmtId="165" fontId="23" fillId="3" borderId="44" xfId="24" applyNumberFormat="1" applyFont="1" applyFill="1" applyBorder="1" applyAlignment="1" applyProtection="1">
      <alignment horizontal="right" vertical="center" indent="1"/>
    </xf>
    <xf numFmtId="0" fontId="23" fillId="3" borderId="44" xfId="4" applyFont="1" applyFill="1" applyBorder="1" applyAlignment="1">
      <alignment horizontal="left" vertical="center" indent="1"/>
    </xf>
    <xf numFmtId="0" fontId="23" fillId="7" borderId="44" xfId="4" applyFont="1" applyFill="1" applyBorder="1" applyAlignment="1">
      <alignment horizontal="center" vertical="center" wrapText="1"/>
    </xf>
    <xf numFmtId="164" fontId="23" fillId="3" borderId="44" xfId="24" applyNumberFormat="1" applyFont="1" applyFill="1" applyBorder="1" applyAlignment="1">
      <alignment horizontal="right" vertical="center" indent="1"/>
    </xf>
    <xf numFmtId="165" fontId="23" fillId="3" borderId="44" xfId="24" applyNumberFormat="1" applyFont="1" applyFill="1" applyBorder="1" applyAlignment="1">
      <alignment horizontal="right" vertical="center" indent="1"/>
    </xf>
    <xf numFmtId="0" fontId="5" fillId="3" borderId="44" xfId="4" applyFont="1" applyFill="1" applyBorder="1" applyAlignment="1">
      <alignment horizontal="left" vertical="center"/>
    </xf>
    <xf numFmtId="0" fontId="5" fillId="3" borderId="44" xfId="4" applyFont="1" applyFill="1" applyBorder="1" applyAlignment="1">
      <alignment horizontal="left" vertical="center" wrapText="1"/>
    </xf>
    <xf numFmtId="0" fontId="7" fillId="3" borderId="44" xfId="4" applyFont="1" applyFill="1" applyBorder="1" applyAlignment="1">
      <alignment horizontal="center" vertical="center" wrapText="1"/>
    </xf>
    <xf numFmtId="0" fontId="23" fillId="3" borderId="44" xfId="4" quotePrefix="1" applyFont="1" applyFill="1" applyBorder="1" applyAlignment="1">
      <alignment horizontal="left" vertical="center" indent="1"/>
    </xf>
    <xf numFmtId="0" fontId="23" fillId="3" borderId="44" xfId="4" quotePrefix="1" applyFont="1" applyFill="1" applyBorder="1" applyAlignment="1">
      <alignment horizontal="center" vertical="center"/>
    </xf>
    <xf numFmtId="0" fontId="23" fillId="0" borderId="0" xfId="4" applyFont="1" applyAlignment="1">
      <alignment vertical="center"/>
    </xf>
    <xf numFmtId="0" fontId="2" fillId="0" borderId="0" xfId="4" applyAlignment="1">
      <alignment horizontal="center" vertical="center"/>
    </xf>
    <xf numFmtId="0" fontId="2" fillId="0" borderId="0" xfId="4" applyAlignment="1">
      <alignment vertical="center"/>
    </xf>
    <xf numFmtId="0" fontId="4" fillId="5" borderId="63" xfId="4" applyFont="1" applyFill="1" applyBorder="1" applyAlignment="1">
      <alignment horizontal="justify" vertical="center" wrapText="1"/>
    </xf>
    <xf numFmtId="0" fontId="4" fillId="5" borderId="82" xfId="4" applyFont="1" applyFill="1" applyBorder="1" applyAlignment="1">
      <alignment horizontal="center" vertical="center" wrapText="1"/>
    </xf>
    <xf numFmtId="0" fontId="4" fillId="5" borderId="53" xfId="4" applyFont="1" applyFill="1" applyBorder="1" applyAlignment="1">
      <alignment horizontal="justify" vertical="center" wrapText="1"/>
    </xf>
    <xf numFmtId="0" fontId="5" fillId="0" borderId="44" xfId="4" applyFont="1" applyBorder="1" applyAlignment="1">
      <alignment horizontal="center" vertical="center" wrapText="1"/>
    </xf>
    <xf numFmtId="164" fontId="5" fillId="0" borderId="44" xfId="4" applyNumberFormat="1" applyFont="1" applyBorder="1" applyAlignment="1">
      <alignment horizontal="right" vertical="center" wrapText="1"/>
    </xf>
    <xf numFmtId="165" fontId="5" fillId="0" borderId="44" xfId="4" applyNumberFormat="1" applyFont="1" applyBorder="1" applyAlignment="1">
      <alignment vertical="center"/>
    </xf>
    <xf numFmtId="0" fontId="23" fillId="0" borderId="44" xfId="4" quotePrefix="1" applyFont="1" applyBorder="1" applyAlignment="1">
      <alignment horizontal="left" vertical="center" indent="1"/>
    </xf>
    <xf numFmtId="167" fontId="23" fillId="7" borderId="44" xfId="24" applyNumberFormat="1" applyFont="1" applyFill="1" applyBorder="1" applyAlignment="1" applyProtection="1">
      <alignment horizontal="justify" vertical="center" wrapText="1"/>
    </xf>
    <xf numFmtId="166" fontId="23" fillId="7" borderId="44" xfId="24" applyNumberFormat="1" applyFont="1" applyFill="1" applyBorder="1" applyAlignment="1" applyProtection="1">
      <alignment vertical="center"/>
    </xf>
    <xf numFmtId="164" fontId="23" fillId="0" borderId="44" xfId="24" applyNumberFormat="1" applyFont="1" applyBorder="1" applyAlignment="1">
      <alignment horizontal="right" vertical="center" wrapText="1"/>
    </xf>
    <xf numFmtId="165" fontId="23" fillId="0" borderId="44" xfId="24" applyNumberFormat="1" applyFont="1" applyBorder="1" applyAlignment="1">
      <alignment vertical="center"/>
    </xf>
    <xf numFmtId="164" fontId="5" fillId="0" borderId="44" xfId="24" applyNumberFormat="1" applyFont="1" applyBorder="1" applyAlignment="1">
      <alignment horizontal="right" vertical="center" wrapText="1"/>
    </xf>
    <xf numFmtId="165" fontId="5" fillId="0" borderId="44" xfId="24" applyNumberFormat="1" applyFont="1" applyBorder="1" applyAlignment="1">
      <alignment vertical="center"/>
    </xf>
    <xf numFmtId="0" fontId="5" fillId="0" borderId="44" xfId="4" applyFont="1" applyBorder="1" applyAlignment="1">
      <alignment horizontal="left" vertical="center" wrapText="1"/>
    </xf>
    <xf numFmtId="165" fontId="5" fillId="5" borderId="79" xfId="24" quotePrefix="1" applyNumberFormat="1" applyFont="1" applyFill="1" applyBorder="1" applyAlignment="1">
      <alignment horizontal="center" vertical="center" wrapText="1"/>
    </xf>
    <xf numFmtId="165" fontId="4" fillId="5" borderId="12" xfId="1" quotePrefix="1" applyNumberFormat="1" applyFont="1" applyFill="1" applyBorder="1" applyAlignment="1">
      <alignment horizontal="center" vertical="center" wrapText="1"/>
    </xf>
    <xf numFmtId="0" fontId="4" fillId="0" borderId="58" xfId="4" applyFont="1" applyBorder="1" applyAlignment="1">
      <alignment horizontal="left" vertical="center"/>
    </xf>
    <xf numFmtId="0" fontId="4" fillId="0" borderId="24" xfId="4" applyFont="1" applyBorder="1" applyAlignment="1">
      <alignment horizontal="left" vertical="center"/>
    </xf>
    <xf numFmtId="0" fontId="4" fillId="0" borderId="59" xfId="4" applyFont="1" applyBorder="1" applyAlignment="1">
      <alignment horizontal="left" vertical="center"/>
    </xf>
    <xf numFmtId="0" fontId="4" fillId="0" borderId="1" xfId="4" applyFont="1" applyBorder="1" applyAlignment="1">
      <alignment vertical="center"/>
    </xf>
    <xf numFmtId="0" fontId="4" fillId="0" borderId="40" xfId="4" applyFont="1" applyBorder="1" applyAlignment="1">
      <alignment vertical="center"/>
    </xf>
    <xf numFmtId="0" fontId="4" fillId="0" borderId="35" xfId="4" applyFont="1" applyBorder="1" applyAlignment="1">
      <alignment vertical="center"/>
    </xf>
    <xf numFmtId="165" fontId="18" fillId="0" borderId="27" xfId="2" applyNumberFormat="1" applyFont="1" applyFill="1" applyBorder="1" applyAlignment="1">
      <alignment horizontal="right" vertical="center" indent="1"/>
    </xf>
    <xf numFmtId="0" fontId="7" fillId="0" borderId="51" xfId="4" applyFont="1" applyBorder="1" applyAlignment="1">
      <alignment horizontal="center" vertical="center"/>
    </xf>
    <xf numFmtId="0" fontId="6" fillId="0" borderId="50" xfId="4" applyFont="1" applyBorder="1" applyAlignment="1">
      <alignment horizontal="center" vertical="center"/>
    </xf>
    <xf numFmtId="0" fontId="7" fillId="0" borderId="50" xfId="4" quotePrefix="1" applyFont="1" applyBorder="1" applyAlignment="1">
      <alignment horizontal="left" vertical="center"/>
    </xf>
    <xf numFmtId="0" fontId="22" fillId="0" borderId="0" xfId="4" applyFont="1"/>
    <xf numFmtId="0" fontId="36" fillId="0" borderId="42" xfId="6" quotePrefix="1" applyFont="1" applyBorder="1" applyAlignment="1">
      <alignment horizontal="left" vertical="center" indent="1"/>
    </xf>
    <xf numFmtId="0" fontId="65" fillId="0" borderId="0" xfId="4" applyFont="1" applyAlignment="1">
      <alignment horizontal="center" vertical="center"/>
    </xf>
    <xf numFmtId="0" fontId="66" fillId="0" borderId="0" xfId="4" applyFont="1"/>
    <xf numFmtId="0" fontId="68" fillId="0" borderId="43" xfId="4" applyFont="1" applyBorder="1" applyAlignment="1">
      <alignment horizontal="center" vertical="center"/>
    </xf>
    <xf numFmtId="0" fontId="66" fillId="0" borderId="44" xfId="4" applyFont="1" applyBorder="1" applyAlignment="1">
      <alignment horizontal="center" vertical="center"/>
    </xf>
    <xf numFmtId="0" fontId="66" fillId="0" borderId="44" xfId="4" quotePrefix="1" applyFont="1" applyBorder="1" applyAlignment="1">
      <alignment horizontal="center" vertical="center"/>
    </xf>
    <xf numFmtId="0" fontId="7" fillId="0" borderId="44" xfId="4" applyFont="1" applyBorder="1" applyAlignment="1">
      <alignment horizontal="left" vertical="center" wrapText="1"/>
    </xf>
    <xf numFmtId="164" fontId="45" fillId="0" borderId="44" xfId="1" applyNumberFormat="1" applyFont="1" applyFill="1" applyBorder="1" applyAlignment="1">
      <alignment vertical="center"/>
    </xf>
    <xf numFmtId="165" fontId="45" fillId="0" borderId="45" xfId="1" applyNumberFormat="1" applyFont="1" applyFill="1" applyBorder="1" applyAlignment="1">
      <alignment vertical="center"/>
    </xf>
    <xf numFmtId="0" fontId="67" fillId="0" borderId="43" xfId="4" quotePrefix="1" applyFont="1" applyBorder="1" applyAlignment="1">
      <alignment horizontal="center" vertical="center"/>
    </xf>
    <xf numFmtId="0" fontId="66" fillId="0" borderId="44" xfId="4" applyFont="1" applyBorder="1" applyAlignment="1">
      <alignment horizontal="left" vertical="center"/>
    </xf>
    <xf numFmtId="0" fontId="69" fillId="0" borderId="44" xfId="4" applyFont="1" applyBorder="1" applyAlignment="1">
      <alignment vertical="center" wrapText="1"/>
    </xf>
    <xf numFmtId="165" fontId="7" fillId="0" borderId="92" xfId="6" applyNumberFormat="1" applyFont="1" applyBorder="1" applyAlignment="1">
      <alignment vertical="center"/>
    </xf>
    <xf numFmtId="164" fontId="6" fillId="0" borderId="44" xfId="1" applyNumberFormat="1" applyFont="1" applyFill="1" applyBorder="1" applyAlignment="1">
      <alignment vertical="center"/>
    </xf>
    <xf numFmtId="165" fontId="6" fillId="0" borderId="45" xfId="1" applyNumberFormat="1" applyFont="1" applyFill="1" applyBorder="1" applyAlignment="1">
      <alignment vertical="center"/>
    </xf>
    <xf numFmtId="2" fontId="66" fillId="0" borderId="44" xfId="4" applyNumberFormat="1" applyFont="1" applyBorder="1" applyAlignment="1">
      <alignment horizontal="center" vertical="center"/>
    </xf>
    <xf numFmtId="164" fontId="7" fillId="0" borderId="44" xfId="6" applyNumberFormat="1" applyFont="1" applyBorder="1" applyAlignment="1">
      <alignment vertical="center"/>
    </xf>
    <xf numFmtId="165" fontId="7" fillId="0" borderId="45" xfId="6" applyNumberFormat="1" applyFont="1" applyBorder="1" applyAlignment="1">
      <alignment vertical="center"/>
    </xf>
    <xf numFmtId="0" fontId="66" fillId="0" borderId="0" xfId="4" applyFont="1" applyAlignment="1">
      <alignment horizontal="center" vertical="center"/>
    </xf>
    <xf numFmtId="0" fontId="7" fillId="0" borderId="44" xfId="4" applyFont="1" applyBorder="1" applyAlignment="1">
      <alignment vertical="center" wrapText="1"/>
    </xf>
    <xf numFmtId="0" fontId="28" fillId="0" borderId="0" xfId="0" applyFont="1" applyAlignment="1">
      <alignment vertical="center"/>
    </xf>
    <xf numFmtId="0" fontId="6" fillId="0" borderId="44" xfId="4" applyFont="1" applyBorder="1" applyAlignment="1">
      <alignment horizontal="left" vertical="center" wrapText="1"/>
    </xf>
    <xf numFmtId="0" fontId="28" fillId="0" borderId="0" xfId="0" applyFont="1" applyAlignment="1">
      <alignment horizontal="left" vertical="center" indent="1"/>
    </xf>
    <xf numFmtId="0" fontId="71" fillId="0" borderId="0" xfId="0" applyFont="1"/>
    <xf numFmtId="0" fontId="13" fillId="0" borderId="44" xfId="4" applyFont="1" applyBorder="1" applyAlignment="1">
      <alignment vertical="center" wrapText="1"/>
    </xf>
    <xf numFmtId="164" fontId="46" fillId="0" borderId="44" xfId="6" applyNumberFormat="1" applyFont="1" applyBorder="1" applyAlignment="1">
      <alignment vertical="center"/>
    </xf>
    <xf numFmtId="165" fontId="46" fillId="0" borderId="45" xfId="6" applyNumberFormat="1" applyFont="1" applyBorder="1" applyAlignment="1">
      <alignment vertical="center"/>
    </xf>
    <xf numFmtId="0" fontId="6" fillId="0" borderId="44" xfId="4" applyFont="1" applyBorder="1" applyAlignment="1">
      <alignment horizontal="justify" vertical="justify" wrapText="1"/>
    </xf>
    <xf numFmtId="0" fontId="7" fillId="0" borderId="44" xfId="4" applyFont="1" applyBorder="1" applyAlignment="1">
      <alignment horizontal="justify" vertical="justify" wrapText="1"/>
    </xf>
    <xf numFmtId="0" fontId="66" fillId="0" borderId="43" xfId="4" applyFont="1" applyBorder="1" applyAlignment="1">
      <alignment horizontal="center" vertical="center"/>
    </xf>
    <xf numFmtId="165" fontId="0" fillId="0" borderId="0" xfId="0" applyNumberFormat="1"/>
    <xf numFmtId="43" fontId="18" fillId="0" borderId="0" xfId="1" applyFont="1" applyAlignment="1">
      <alignment vertical="center"/>
    </xf>
    <xf numFmtId="43" fontId="18" fillId="0" borderId="0" xfId="6" applyNumberFormat="1" applyFont="1" applyAlignment="1">
      <alignment vertical="center"/>
    </xf>
    <xf numFmtId="0" fontId="6" fillId="3" borderId="44" xfId="4" applyFont="1" applyFill="1" applyBorder="1" applyAlignment="1">
      <alignment horizontal="center" vertical="center"/>
    </xf>
    <xf numFmtId="164" fontId="45" fillId="3" borderId="37" xfId="1" applyNumberFormat="1" applyFont="1" applyFill="1" applyBorder="1" applyAlignment="1">
      <alignment vertical="center"/>
    </xf>
    <xf numFmtId="165" fontId="45" fillId="3" borderId="48" xfId="1" applyNumberFormat="1" applyFont="1" applyFill="1" applyBorder="1" applyAlignment="1">
      <alignment vertical="center"/>
    </xf>
    <xf numFmtId="49" fontId="28" fillId="3" borderId="44" xfId="6" applyNumberFormat="1" applyFont="1" applyFill="1" applyBorder="1" applyAlignment="1">
      <alignment horizontal="center" vertical="center"/>
    </xf>
    <xf numFmtId="0" fontId="72" fillId="3" borderId="42" xfId="6" applyFont="1" applyFill="1" applyBorder="1" applyAlignment="1">
      <alignment vertical="center" wrapText="1"/>
    </xf>
    <xf numFmtId="0" fontId="28" fillId="3" borderId="44" xfId="4" applyFont="1" applyFill="1" applyBorder="1" applyAlignment="1">
      <alignment horizontal="center" vertical="center"/>
    </xf>
    <xf numFmtId="0" fontId="28" fillId="3" borderId="44" xfId="6" applyFont="1" applyFill="1" applyBorder="1" applyAlignment="1">
      <alignment horizontal="center" vertical="center"/>
    </xf>
    <xf numFmtId="164" fontId="28" fillId="3" borderId="44" xfId="1" applyNumberFormat="1" applyFont="1" applyFill="1" applyBorder="1" applyAlignment="1">
      <alignment vertical="center"/>
    </xf>
    <xf numFmtId="165" fontId="28" fillId="3" borderId="45" xfId="1" applyNumberFormat="1" applyFont="1" applyFill="1" applyBorder="1" applyAlignment="1">
      <alignment vertical="center"/>
    </xf>
    <xf numFmtId="164" fontId="28" fillId="3" borderId="37" xfId="1" applyNumberFormat="1" applyFont="1" applyFill="1" applyBorder="1" applyAlignment="1">
      <alignment vertical="center"/>
    </xf>
    <xf numFmtId="165" fontId="28" fillId="3" borderId="48" xfId="1" applyNumberFormat="1" applyFont="1" applyFill="1" applyBorder="1" applyAlignment="1">
      <alignment vertical="center"/>
    </xf>
    <xf numFmtId="0" fontId="72" fillId="3" borderId="44" xfId="4" applyFont="1" applyFill="1" applyBorder="1" applyAlignment="1">
      <alignment horizontal="center" vertical="center"/>
    </xf>
    <xf numFmtId="9" fontId="72" fillId="3" borderId="44" xfId="3" applyFont="1" applyFill="1" applyBorder="1" applyAlignment="1">
      <alignment horizontal="center" vertical="center"/>
    </xf>
    <xf numFmtId="164" fontId="72" fillId="3" borderId="44" xfId="1" applyNumberFormat="1" applyFont="1" applyFill="1" applyBorder="1" applyAlignment="1">
      <alignment vertical="center"/>
    </xf>
    <xf numFmtId="165" fontId="72" fillId="3" borderId="45" xfId="1" applyNumberFormat="1" applyFont="1" applyFill="1" applyBorder="1" applyAlignment="1">
      <alignment vertical="center"/>
    </xf>
    <xf numFmtId="2" fontId="28" fillId="3" borderId="43" xfId="6" applyNumberFormat="1" applyFont="1" applyFill="1" applyBorder="1" applyAlignment="1">
      <alignment horizontal="center" vertical="center"/>
    </xf>
    <xf numFmtId="2" fontId="28" fillId="3" borderId="41" xfId="6" applyNumberFormat="1" applyFont="1" applyFill="1" applyBorder="1" applyAlignment="1">
      <alignment horizontal="center" vertical="center"/>
    </xf>
    <xf numFmtId="0" fontId="28" fillId="3" borderId="44" xfId="6" applyFont="1" applyFill="1" applyBorder="1" applyAlignment="1">
      <alignment horizontal="center" vertical="center" wrapText="1"/>
    </xf>
    <xf numFmtId="0" fontId="28" fillId="3" borderId="44" xfId="6" applyFont="1" applyFill="1" applyBorder="1" applyAlignment="1">
      <alignment horizontal="left" vertical="center" wrapText="1" indent="1"/>
    </xf>
    <xf numFmtId="0" fontId="28" fillId="3" borderId="42" xfId="6" applyFont="1" applyFill="1" applyBorder="1" applyAlignment="1">
      <alignment horizontal="center" vertical="center"/>
    </xf>
    <xf numFmtId="0" fontId="72" fillId="3" borderId="41" xfId="6" applyFont="1" applyFill="1" applyBorder="1" applyAlignment="1">
      <alignment horizontal="center" vertical="center"/>
    </xf>
    <xf numFmtId="0" fontId="72" fillId="3" borderId="42" xfId="6" quotePrefix="1" applyFont="1" applyFill="1" applyBorder="1" applyAlignment="1">
      <alignment horizontal="left" vertical="center" wrapText="1"/>
    </xf>
    <xf numFmtId="165" fontId="72" fillId="3" borderId="48" xfId="6" applyNumberFormat="1" applyFont="1" applyFill="1" applyBorder="1" applyAlignment="1">
      <alignment vertical="center"/>
    </xf>
    <xf numFmtId="49" fontId="28" fillId="3" borderId="42" xfId="6" applyNumberFormat="1" applyFont="1" applyFill="1" applyBorder="1" applyAlignment="1">
      <alignment horizontal="center" vertical="center"/>
    </xf>
    <xf numFmtId="164" fontId="72" fillId="3" borderId="37" xfId="6" applyNumberFormat="1" applyFont="1" applyFill="1" applyBorder="1" applyAlignment="1">
      <alignment vertical="center"/>
    </xf>
    <xf numFmtId="49" fontId="72" fillId="3" borderId="44" xfId="6" applyNumberFormat="1" applyFont="1" applyFill="1" applyBorder="1" applyAlignment="1">
      <alignment horizontal="center" vertical="center"/>
    </xf>
    <xf numFmtId="167" fontId="72" fillId="3" borderId="44" xfId="1" applyNumberFormat="1" applyFont="1" applyFill="1" applyBorder="1" applyAlignment="1">
      <alignment vertical="center"/>
    </xf>
    <xf numFmtId="166" fontId="72" fillId="3" borderId="44" xfId="1" applyNumberFormat="1" applyFont="1" applyFill="1" applyBorder="1" applyAlignment="1">
      <alignment vertical="center"/>
    </xf>
    <xf numFmtId="49" fontId="72" fillId="3" borderId="42" xfId="6" applyNumberFormat="1" applyFont="1" applyFill="1" applyBorder="1" applyAlignment="1">
      <alignment horizontal="center" vertical="center"/>
    </xf>
    <xf numFmtId="0" fontId="72" fillId="3" borderId="41" xfId="4" quotePrefix="1" applyFont="1" applyFill="1" applyBorder="1" applyAlignment="1">
      <alignment horizontal="center" vertical="center"/>
    </xf>
    <xf numFmtId="9" fontId="28" fillId="3" borderId="44" xfId="3" applyFont="1" applyFill="1" applyBorder="1" applyAlignment="1">
      <alignment horizontal="center" vertical="center"/>
    </xf>
    <xf numFmtId="0" fontId="28" fillId="3" borderId="42" xfId="6" quotePrefix="1" applyFont="1" applyFill="1" applyBorder="1" applyAlignment="1">
      <alignment horizontal="left" vertical="center" wrapText="1"/>
    </xf>
    <xf numFmtId="164" fontId="28" fillId="3" borderId="44" xfId="1" applyNumberFormat="1" applyFont="1" applyFill="1" applyBorder="1" applyAlignment="1">
      <alignment vertical="center" wrapText="1"/>
    </xf>
    <xf numFmtId="164" fontId="28" fillId="3" borderId="42" xfId="1" applyNumberFormat="1" applyFont="1" applyFill="1" applyBorder="1" applyAlignment="1">
      <alignment vertical="center"/>
    </xf>
    <xf numFmtId="165" fontId="28" fillId="3" borderId="44" xfId="1" applyNumberFormat="1" applyFont="1" applyFill="1" applyBorder="1" applyAlignment="1">
      <alignment vertical="center"/>
    </xf>
    <xf numFmtId="165" fontId="28" fillId="3" borderId="42" xfId="1" applyNumberFormat="1" applyFont="1" applyFill="1" applyBorder="1" applyAlignment="1">
      <alignment vertical="center"/>
    </xf>
    <xf numFmtId="165" fontId="6" fillId="0" borderId="44" xfId="1" applyNumberFormat="1" applyFont="1" applyFill="1" applyBorder="1" applyAlignment="1">
      <alignment vertical="center"/>
    </xf>
    <xf numFmtId="9" fontId="28" fillId="3" borderId="44" xfId="4" applyNumberFormat="1" applyFont="1" applyFill="1" applyBorder="1" applyAlignment="1">
      <alignment horizontal="center" vertical="center"/>
    </xf>
    <xf numFmtId="9" fontId="28" fillId="3" borderId="44" xfId="0" applyNumberFormat="1" applyFont="1" applyFill="1" applyBorder="1" applyAlignment="1">
      <alignment horizontal="center" vertical="center"/>
    </xf>
    <xf numFmtId="0" fontId="18" fillId="0" borderId="0" xfId="6" applyFont="1" applyAlignment="1">
      <alignment vertical="center" wrapText="1"/>
    </xf>
    <xf numFmtId="0" fontId="72" fillId="3" borderId="51" xfId="6" applyFont="1" applyFill="1" applyBorder="1" applyAlignment="1">
      <alignment horizontal="center" vertical="center"/>
    </xf>
    <xf numFmtId="164" fontId="28" fillId="3" borderId="44" xfId="1" applyNumberFormat="1" applyFont="1" applyFill="1" applyBorder="1" applyAlignment="1" applyProtection="1">
      <alignment vertical="center"/>
    </xf>
    <xf numFmtId="165" fontId="28" fillId="3" borderId="45" xfId="1" applyNumberFormat="1" applyFont="1" applyFill="1" applyBorder="1" applyAlignment="1" applyProtection="1">
      <alignment vertical="center"/>
    </xf>
    <xf numFmtId="0" fontId="72" fillId="3" borderId="65" xfId="6" applyFont="1" applyFill="1" applyBorder="1" applyAlignment="1">
      <alignment horizontal="center" vertical="center"/>
    </xf>
    <xf numFmtId="164" fontId="28" fillId="3" borderId="37" xfId="1" applyNumberFormat="1" applyFont="1" applyFill="1" applyBorder="1" applyAlignment="1" applyProtection="1">
      <alignment vertical="center"/>
    </xf>
    <xf numFmtId="165" fontId="28" fillId="3" borderId="48" xfId="1" applyNumberFormat="1" applyFont="1" applyFill="1" applyBorder="1" applyAlignment="1" applyProtection="1">
      <alignment vertical="center"/>
    </xf>
    <xf numFmtId="0" fontId="72" fillId="3" borderId="52" xfId="6" applyFont="1" applyFill="1" applyBorder="1" applyAlignment="1">
      <alignment horizontal="center" vertical="center"/>
    </xf>
    <xf numFmtId="164" fontId="72" fillId="3" borderId="44" xfId="1" applyNumberFormat="1" applyFont="1" applyFill="1" applyBorder="1" applyAlignment="1" applyProtection="1">
      <alignment vertical="center"/>
    </xf>
    <xf numFmtId="165" fontId="72" fillId="3" borderId="45" xfId="1" applyNumberFormat="1" applyFont="1" applyFill="1" applyBorder="1" applyAlignment="1" applyProtection="1">
      <alignment vertical="center"/>
    </xf>
    <xf numFmtId="0" fontId="28" fillId="3" borderId="44" xfId="6" applyFont="1" applyFill="1" applyBorder="1" applyAlignment="1">
      <alignment horizontal="left" vertical="center" wrapText="1"/>
    </xf>
    <xf numFmtId="0" fontId="28" fillId="3" borderId="44" xfId="6" quotePrefix="1" applyFont="1" applyFill="1" applyBorder="1" applyAlignment="1">
      <alignment horizontal="left" vertical="center" wrapText="1" indent="1"/>
    </xf>
    <xf numFmtId="0" fontId="28" fillId="3" borderId="42" xfId="6" applyFont="1" applyFill="1" applyBorder="1" applyAlignment="1">
      <alignment horizontal="left" vertical="center" wrapText="1"/>
    </xf>
    <xf numFmtId="0" fontId="28" fillId="3" borderId="42" xfId="4" applyFont="1" applyFill="1" applyBorder="1" applyAlignment="1">
      <alignment horizontal="center" vertical="center"/>
    </xf>
    <xf numFmtId="0" fontId="28" fillId="3" borderId="44" xfId="6" applyFont="1" applyFill="1" applyBorder="1" applyAlignment="1">
      <alignment vertical="center"/>
    </xf>
    <xf numFmtId="49" fontId="28" fillId="3" borderId="44" xfId="6" quotePrefix="1" applyNumberFormat="1" applyFont="1" applyFill="1" applyBorder="1" applyAlignment="1">
      <alignment horizontal="center" vertical="center"/>
    </xf>
    <xf numFmtId="0" fontId="28" fillId="3" borderId="44" xfId="6" quotePrefix="1" applyFont="1" applyFill="1" applyBorder="1" applyAlignment="1">
      <alignment horizontal="left" vertical="center" wrapText="1"/>
    </xf>
    <xf numFmtId="164" fontId="72" fillId="3" borderId="42" xfId="1" applyNumberFormat="1" applyFont="1" applyFill="1" applyBorder="1" applyAlignment="1" applyProtection="1">
      <alignment vertical="center"/>
    </xf>
    <xf numFmtId="165" fontId="72" fillId="3" borderId="56" xfId="1" applyNumberFormat="1" applyFont="1" applyFill="1" applyBorder="1" applyAlignment="1" applyProtection="1">
      <alignment vertical="center"/>
    </xf>
    <xf numFmtId="0" fontId="72" fillId="3" borderId="44" xfId="6" applyFont="1" applyFill="1" applyBorder="1" applyAlignment="1">
      <alignment horizontal="left" vertical="center" wrapText="1"/>
    </xf>
    <xf numFmtId="0" fontId="72" fillId="3" borderId="44" xfId="6" quotePrefix="1" applyFont="1" applyFill="1" applyBorder="1" applyAlignment="1">
      <alignment horizontal="left" vertical="center" wrapText="1"/>
    </xf>
    <xf numFmtId="0" fontId="72" fillId="3" borderId="42" xfId="6" applyFont="1" applyFill="1" applyBorder="1" applyAlignment="1">
      <alignment horizontal="left" vertical="center" wrapText="1"/>
    </xf>
    <xf numFmtId="0" fontId="4" fillId="5" borderId="12" xfId="4" applyFont="1" applyFill="1" applyBorder="1" applyAlignment="1">
      <alignment vertical="center" wrapText="1"/>
    </xf>
    <xf numFmtId="0" fontId="18" fillId="5" borderId="12" xfId="6" applyFont="1" applyFill="1" applyBorder="1" applyAlignment="1">
      <alignment vertical="center"/>
    </xf>
    <xf numFmtId="164" fontId="4" fillId="5" borderId="14" xfId="1" quotePrefix="1" applyNumberFormat="1" applyFont="1" applyFill="1" applyBorder="1" applyAlignment="1" applyProtection="1">
      <alignment horizontal="center" vertical="center" wrapText="1"/>
    </xf>
    <xf numFmtId="165" fontId="4" fillId="5" borderId="14" xfId="1" quotePrefix="1" applyNumberFormat="1" applyFont="1" applyFill="1" applyBorder="1" applyAlignment="1" applyProtection="1">
      <alignment horizontal="center" vertical="center" wrapText="1"/>
    </xf>
    <xf numFmtId="0" fontId="18" fillId="3" borderId="0" xfId="6" applyFont="1" applyFill="1" applyAlignment="1">
      <alignment vertical="center"/>
    </xf>
    <xf numFmtId="0" fontId="27" fillId="3" borderId="0" xfId="6" applyFont="1" applyFill="1" applyAlignment="1">
      <alignment horizontal="left" vertical="center"/>
    </xf>
    <xf numFmtId="0" fontId="4" fillId="3" borderId="0" xfId="4" applyFont="1" applyFill="1" applyAlignment="1">
      <alignment horizontal="center" vertical="center" wrapText="1"/>
    </xf>
    <xf numFmtId="0" fontId="4" fillId="3" borderId="0" xfId="4" applyFont="1" applyFill="1" applyAlignment="1">
      <alignment vertical="center" wrapText="1"/>
    </xf>
    <xf numFmtId="164" fontId="4" fillId="3" borderId="0" xfId="1" quotePrefix="1" applyNumberFormat="1" applyFont="1" applyFill="1" applyBorder="1" applyAlignment="1" applyProtection="1">
      <alignment horizontal="center" vertical="center" wrapText="1"/>
    </xf>
    <xf numFmtId="165" fontId="4" fillId="3" borderId="0" xfId="1" quotePrefix="1" applyNumberFormat="1" applyFont="1" applyFill="1" applyBorder="1" applyAlignment="1" applyProtection="1">
      <alignment horizontal="center" vertical="center" wrapText="1"/>
    </xf>
    <xf numFmtId="0" fontId="4" fillId="0" borderId="3" xfId="4" applyFont="1" applyBorder="1" applyAlignment="1">
      <alignment horizontal="center"/>
    </xf>
    <xf numFmtId="0" fontId="4" fillId="0" borderId="0" xfId="4" applyFont="1" applyAlignment="1">
      <alignment horizontal="center"/>
    </xf>
    <xf numFmtId="167" fontId="18" fillId="0" borderId="0" xfId="6" applyNumberFormat="1" applyFont="1" applyAlignment="1">
      <alignment vertical="center"/>
    </xf>
    <xf numFmtId="0" fontId="28" fillId="3" borderId="44" xfId="4" applyFont="1" applyFill="1" applyBorder="1" applyAlignment="1" applyProtection="1">
      <alignment horizontal="center" vertical="center"/>
      <protection locked="0"/>
    </xf>
    <xf numFmtId="0" fontId="28" fillId="3" borderId="44" xfId="6" applyFont="1" applyFill="1" applyBorder="1" applyAlignment="1" applyProtection="1">
      <alignment horizontal="center" vertical="center"/>
      <protection locked="0"/>
    </xf>
    <xf numFmtId="164" fontId="28" fillId="3" borderId="44" xfId="1" applyNumberFormat="1" applyFont="1" applyFill="1" applyBorder="1" applyAlignment="1" applyProtection="1">
      <alignment vertical="center"/>
      <protection locked="0"/>
    </xf>
    <xf numFmtId="165" fontId="28" fillId="3" borderId="44" xfId="1" applyNumberFormat="1" applyFont="1" applyFill="1" applyBorder="1" applyAlignment="1" applyProtection="1">
      <alignment vertical="center"/>
      <protection locked="0"/>
    </xf>
    <xf numFmtId="0" fontId="72" fillId="3" borderId="44" xfId="4" applyFont="1" applyFill="1" applyBorder="1" applyAlignment="1" applyProtection="1">
      <alignment horizontal="center" vertical="center"/>
      <protection locked="0"/>
    </xf>
    <xf numFmtId="9" fontId="72" fillId="3" borderId="44" xfId="3" applyFont="1" applyFill="1" applyBorder="1" applyAlignment="1" applyProtection="1">
      <alignment horizontal="center" vertical="center"/>
      <protection locked="0"/>
    </xf>
    <xf numFmtId="0" fontId="28" fillId="3" borderId="44" xfId="6" quotePrefix="1" applyFont="1" applyFill="1" applyBorder="1" applyAlignment="1" applyProtection="1">
      <alignment horizontal="center" vertical="center"/>
      <protection locked="0"/>
    </xf>
    <xf numFmtId="0" fontId="28" fillId="3" borderId="44" xfId="4" applyFont="1" applyFill="1" applyBorder="1" applyAlignment="1" applyProtection="1">
      <alignment horizontal="center" vertical="center" wrapText="1"/>
      <protection locked="0"/>
    </xf>
    <xf numFmtId="0" fontId="28" fillId="3" borderId="44" xfId="6" applyFont="1" applyFill="1" applyBorder="1" applyAlignment="1" applyProtection="1">
      <alignment horizontal="center" vertical="center" wrapText="1"/>
      <protection locked="0"/>
    </xf>
    <xf numFmtId="0" fontId="28" fillId="3" borderId="42" xfId="4" applyFont="1" applyFill="1" applyBorder="1" applyAlignment="1" applyProtection="1">
      <alignment horizontal="center" vertical="center"/>
      <protection locked="0"/>
    </xf>
    <xf numFmtId="0" fontId="28" fillId="3" borderId="42" xfId="6" applyFont="1" applyFill="1" applyBorder="1" applyAlignment="1" applyProtection="1">
      <alignment horizontal="center" vertical="center"/>
      <protection locked="0"/>
    </xf>
    <xf numFmtId="0" fontId="28" fillId="3" borderId="49" xfId="6" applyFont="1" applyFill="1" applyBorder="1" applyAlignment="1" applyProtection="1">
      <alignment horizontal="center" vertical="center"/>
      <protection locked="0"/>
    </xf>
    <xf numFmtId="0" fontId="72" fillId="3" borderId="49" xfId="6" applyFont="1" applyFill="1" applyBorder="1" applyAlignment="1" applyProtection="1">
      <alignment horizontal="center" vertical="center"/>
      <protection locked="0"/>
    </xf>
    <xf numFmtId="164" fontId="28" fillId="3" borderId="42" xfId="1" applyNumberFormat="1" applyFont="1" applyFill="1" applyBorder="1" applyAlignment="1" applyProtection="1">
      <alignment vertical="center"/>
      <protection locked="0"/>
    </xf>
    <xf numFmtId="165" fontId="28" fillId="3" borderId="42" xfId="1" applyNumberFormat="1" applyFont="1" applyFill="1" applyBorder="1" applyAlignment="1" applyProtection="1">
      <alignment vertical="center"/>
      <protection locked="0"/>
    </xf>
    <xf numFmtId="164" fontId="72" fillId="3" borderId="44" xfId="1" applyNumberFormat="1" applyFont="1" applyFill="1" applyBorder="1" applyAlignment="1" applyProtection="1">
      <alignment vertical="center"/>
      <protection locked="0"/>
    </xf>
    <xf numFmtId="9" fontId="28" fillId="3" borderId="44" xfId="3" applyFont="1" applyFill="1" applyBorder="1" applyAlignment="1" applyProtection="1">
      <alignment horizontal="center" vertical="center"/>
      <protection locked="0"/>
    </xf>
    <xf numFmtId="1" fontId="28" fillId="3" borderId="44" xfId="3" applyNumberFormat="1" applyFont="1" applyFill="1" applyBorder="1" applyAlignment="1" applyProtection="1">
      <alignment horizontal="center" vertical="center"/>
      <protection locked="0"/>
    </xf>
    <xf numFmtId="0" fontId="72" fillId="3" borderId="41" xfId="4" quotePrefix="1" applyFont="1" applyFill="1" applyBorder="1" applyAlignment="1" applyProtection="1">
      <alignment horizontal="center" vertical="center"/>
      <protection locked="0"/>
    </xf>
    <xf numFmtId="0" fontId="28" fillId="3" borderId="42" xfId="6" quotePrefix="1" applyFont="1" applyFill="1" applyBorder="1" applyAlignment="1" applyProtection="1">
      <alignment horizontal="left" vertical="center" wrapText="1"/>
      <protection locked="0"/>
    </xf>
    <xf numFmtId="0" fontId="36" fillId="0" borderId="44" xfId="6" quotePrefix="1" applyFont="1" applyBorder="1" applyAlignment="1">
      <alignment horizontal="left" vertical="center"/>
    </xf>
    <xf numFmtId="165" fontId="72" fillId="3" borderId="52" xfId="1" applyNumberFormat="1" applyFont="1" applyFill="1" applyBorder="1" applyAlignment="1" applyProtection="1">
      <alignment vertical="center"/>
    </xf>
    <xf numFmtId="167" fontId="6" fillId="0" borderId="44" xfId="1" applyNumberFormat="1" applyFont="1" applyFill="1" applyBorder="1" applyAlignment="1" applyProtection="1">
      <alignment vertical="center"/>
    </xf>
    <xf numFmtId="166" fontId="6" fillId="0" borderId="44" xfId="1" applyNumberFormat="1" applyFont="1" applyFill="1" applyBorder="1" applyAlignment="1" applyProtection="1">
      <alignment vertical="center"/>
    </xf>
    <xf numFmtId="164" fontId="6" fillId="0" borderId="44" xfId="1" applyNumberFormat="1" applyFont="1" applyBorder="1" applyAlignment="1" applyProtection="1">
      <alignment vertical="center"/>
    </xf>
    <xf numFmtId="165" fontId="6" fillId="0" borderId="45" xfId="1" applyNumberFormat="1" applyFont="1" applyBorder="1" applyAlignment="1" applyProtection="1">
      <alignment vertical="center"/>
    </xf>
    <xf numFmtId="0" fontId="6" fillId="0" borderId="44" xfId="4" applyFont="1" applyBorder="1" applyAlignment="1" applyProtection="1">
      <alignment horizontal="center" vertical="center"/>
      <protection locked="0"/>
    </xf>
    <xf numFmtId="9" fontId="28" fillId="3" borderId="44" xfId="4" applyNumberFormat="1" applyFont="1" applyFill="1" applyBorder="1" applyAlignment="1" applyProtection="1">
      <alignment horizontal="center" vertical="center"/>
      <protection locked="0"/>
    </xf>
    <xf numFmtId="166" fontId="28" fillId="3" borderId="44" xfId="1" applyNumberFormat="1" applyFont="1" applyFill="1" applyBorder="1" applyAlignment="1" applyProtection="1">
      <alignment vertical="center"/>
      <protection locked="0"/>
    </xf>
    <xf numFmtId="9" fontId="28" fillId="3" borderId="44" xfId="0" applyNumberFormat="1" applyFont="1" applyFill="1" applyBorder="1" applyAlignment="1" applyProtection="1">
      <alignment horizontal="center" vertical="center"/>
      <protection locked="0"/>
    </xf>
    <xf numFmtId="1" fontId="28" fillId="3" borderId="44" xfId="0" applyNumberFormat="1" applyFont="1" applyFill="1" applyBorder="1" applyAlignment="1" applyProtection="1">
      <alignment horizontal="center" vertical="center"/>
      <protection locked="0"/>
    </xf>
    <xf numFmtId="0" fontId="7" fillId="0" borderId="43" xfId="4" applyFont="1" applyBorder="1" applyAlignment="1" applyProtection="1">
      <alignment horizontal="center" vertical="center"/>
      <protection locked="0"/>
    </xf>
    <xf numFmtId="0" fontId="7" fillId="0" borderId="44" xfId="4" quotePrefix="1" applyFont="1" applyBorder="1" applyAlignment="1" applyProtection="1">
      <alignment horizontal="left" vertical="center"/>
      <protection locked="0"/>
    </xf>
    <xf numFmtId="0" fontId="72" fillId="3" borderId="42" xfId="6" applyFont="1" applyFill="1" applyBorder="1" applyAlignment="1">
      <alignment vertical="center"/>
    </xf>
    <xf numFmtId="2" fontId="28" fillId="3" borderId="41" xfId="6" applyNumberFormat="1" applyFont="1" applyFill="1" applyBorder="1" applyAlignment="1">
      <alignment horizontal="left" vertical="center" indent="1"/>
    </xf>
    <xf numFmtId="9" fontId="28" fillId="3" borderId="44" xfId="6" applyNumberFormat="1" applyFont="1" applyFill="1" applyBorder="1" applyAlignment="1">
      <alignment horizontal="center" vertical="center"/>
    </xf>
    <xf numFmtId="0" fontId="28" fillId="3" borderId="42" xfId="6" applyFont="1" applyFill="1" applyBorder="1" applyAlignment="1">
      <alignment horizontal="left" vertical="center" wrapText="1" indent="1"/>
    </xf>
    <xf numFmtId="0" fontId="72" fillId="3" borderId="43" xfId="4" applyFont="1" applyFill="1" applyBorder="1" applyAlignment="1">
      <alignment horizontal="center" vertical="center"/>
    </xf>
    <xf numFmtId="0" fontId="72" fillId="3" borderId="44" xfId="4" quotePrefix="1" applyFont="1" applyFill="1" applyBorder="1" applyAlignment="1">
      <alignment horizontal="left" vertical="center"/>
    </xf>
    <xf numFmtId="0" fontId="28" fillId="3" borderId="42" xfId="6" quotePrefix="1" applyFont="1" applyFill="1" applyBorder="1" applyAlignment="1">
      <alignment horizontal="left" vertical="center"/>
    </xf>
    <xf numFmtId="0" fontId="28" fillId="3" borderId="42" xfId="6" applyFont="1" applyFill="1" applyBorder="1" applyAlignment="1">
      <alignment horizontal="left" vertical="center"/>
    </xf>
    <xf numFmtId="0" fontId="28" fillId="3" borderId="44" xfId="6" applyFont="1" applyFill="1" applyBorder="1" applyAlignment="1">
      <alignment horizontal="left" vertical="center" indent="1"/>
    </xf>
    <xf numFmtId="0" fontId="28" fillId="3" borderId="42" xfId="6" applyFont="1" applyFill="1" applyBorder="1" applyAlignment="1">
      <alignment horizontal="left" vertical="center" indent="1"/>
    </xf>
    <xf numFmtId="165" fontId="28" fillId="3" borderId="45" xfId="1" applyNumberFormat="1" applyFont="1" applyFill="1" applyBorder="1" applyAlignment="1">
      <alignment vertical="center" wrapText="1"/>
    </xf>
    <xf numFmtId="0" fontId="28" fillId="3" borderId="42" xfId="6" quotePrefix="1" applyFont="1" applyFill="1" applyBorder="1" applyAlignment="1">
      <alignment horizontal="left" vertical="center" wrapText="1" indent="1"/>
    </xf>
    <xf numFmtId="0" fontId="28" fillId="3" borderId="42" xfId="6" applyFont="1" applyFill="1" applyBorder="1" applyAlignment="1">
      <alignment vertical="center" wrapText="1"/>
    </xf>
    <xf numFmtId="0" fontId="72" fillId="3" borderId="42" xfId="4" applyFont="1" applyFill="1" applyBorder="1" applyAlignment="1">
      <alignment horizontal="center" vertical="center"/>
    </xf>
    <xf numFmtId="0" fontId="72" fillId="3" borderId="42" xfId="6" quotePrefix="1" applyFont="1" applyFill="1" applyBorder="1" applyAlignment="1">
      <alignment horizontal="left" vertical="center"/>
    </xf>
    <xf numFmtId="0" fontId="72" fillId="3" borderId="43" xfId="4" quotePrefix="1" applyFont="1" applyFill="1" applyBorder="1" applyAlignment="1">
      <alignment horizontal="center" vertical="center"/>
    </xf>
    <xf numFmtId="0" fontId="28" fillId="3" borderId="44" xfId="4" quotePrefix="1" applyFont="1" applyFill="1" applyBorder="1" applyAlignment="1">
      <alignment horizontal="left" vertical="center" wrapText="1"/>
    </xf>
    <xf numFmtId="165" fontId="28" fillId="3" borderId="52" xfId="1" applyNumberFormat="1" applyFont="1" applyFill="1" applyBorder="1" applyAlignment="1">
      <alignment vertical="center"/>
    </xf>
    <xf numFmtId="165" fontId="72" fillId="3" borderId="9" xfId="6" applyNumberFormat="1" applyFont="1" applyFill="1" applyBorder="1" applyAlignment="1">
      <alignment vertical="center"/>
    </xf>
    <xf numFmtId="164" fontId="72" fillId="3" borderId="44" xfId="1" applyNumberFormat="1" applyFont="1" applyFill="1" applyBorder="1" applyAlignment="1">
      <alignment vertical="center" wrapText="1"/>
    </xf>
    <xf numFmtId="165" fontId="72" fillId="3" borderId="45" xfId="1" applyNumberFormat="1" applyFont="1" applyFill="1" applyBorder="1" applyAlignment="1">
      <alignment vertical="center" wrapText="1"/>
    </xf>
    <xf numFmtId="167" fontId="72" fillId="3" borderId="44" xfId="1" applyNumberFormat="1" applyFont="1" applyFill="1" applyBorder="1" applyAlignment="1" applyProtection="1">
      <alignment vertical="center"/>
      <protection locked="0"/>
    </xf>
    <xf numFmtId="166" fontId="72" fillId="3" borderId="44" xfId="1" applyNumberFormat="1" applyFont="1" applyFill="1" applyBorder="1" applyAlignment="1" applyProtection="1">
      <alignment vertical="center"/>
      <protection locked="0"/>
    </xf>
    <xf numFmtId="9" fontId="28" fillId="3" borderId="44" xfId="6" applyNumberFormat="1" applyFont="1" applyFill="1" applyBorder="1" applyAlignment="1" applyProtection="1">
      <alignment horizontal="center" vertical="center"/>
      <protection locked="0"/>
    </xf>
    <xf numFmtId="0" fontId="72" fillId="3" borderId="44" xfId="6" applyFont="1" applyFill="1" applyBorder="1" applyAlignment="1" applyProtection="1">
      <alignment horizontal="center" vertical="center"/>
      <protection locked="0"/>
    </xf>
    <xf numFmtId="0" fontId="72" fillId="3" borderId="55" xfId="6" applyFont="1" applyFill="1" applyBorder="1" applyAlignment="1" applyProtection="1">
      <alignment horizontal="center" vertical="center"/>
      <protection locked="0"/>
    </xf>
    <xf numFmtId="0" fontId="72" fillId="3" borderId="42" xfId="4" applyFont="1" applyFill="1" applyBorder="1" applyAlignment="1" applyProtection="1">
      <alignment horizontal="center" vertical="center"/>
      <protection locked="0"/>
    </xf>
    <xf numFmtId="9" fontId="28" fillId="3" borderId="49" xfId="4" applyNumberFormat="1" applyFont="1" applyFill="1" applyBorder="1" applyAlignment="1" applyProtection="1">
      <alignment horizontal="center" vertical="center"/>
      <protection locked="0"/>
    </xf>
    <xf numFmtId="164" fontId="72" fillId="3" borderId="42" xfId="1" applyNumberFormat="1" applyFont="1" applyFill="1" applyBorder="1" applyAlignment="1" applyProtection="1">
      <alignment vertical="center"/>
      <protection locked="0"/>
    </xf>
    <xf numFmtId="165" fontId="72" fillId="3" borderId="42" xfId="1" applyNumberFormat="1" applyFont="1" applyFill="1" applyBorder="1" applyAlignment="1" applyProtection="1">
      <alignment vertical="center"/>
      <protection locked="0"/>
    </xf>
    <xf numFmtId="9" fontId="72" fillId="3" borderId="44" xfId="6" applyNumberFormat="1" applyFont="1" applyFill="1" applyBorder="1" applyAlignment="1" applyProtection="1">
      <alignment horizontal="center" vertical="center"/>
      <protection locked="0"/>
    </xf>
    <xf numFmtId="167" fontId="28" fillId="3" borderId="42" xfId="1" applyNumberFormat="1" applyFont="1" applyFill="1" applyBorder="1" applyAlignment="1" applyProtection="1">
      <alignment vertical="center"/>
      <protection locked="0"/>
    </xf>
    <xf numFmtId="166" fontId="28" fillId="3" borderId="42" xfId="1" applyNumberFormat="1" applyFont="1" applyFill="1" applyBorder="1" applyAlignment="1" applyProtection="1">
      <alignment vertical="center"/>
      <protection locked="0"/>
    </xf>
    <xf numFmtId="0" fontId="72" fillId="3" borderId="43" xfId="4" applyFont="1" applyFill="1" applyBorder="1" applyAlignment="1" applyProtection="1">
      <alignment horizontal="center" vertical="center"/>
      <protection locked="0"/>
    </xf>
    <xf numFmtId="0" fontId="28" fillId="3" borderId="42" xfId="6" applyFont="1" applyFill="1" applyBorder="1" applyAlignment="1" applyProtection="1">
      <alignment horizontal="left" vertical="center" indent="1"/>
      <protection locked="0"/>
    </xf>
    <xf numFmtId="0" fontId="37" fillId="3" borderId="51" xfId="4" quotePrefix="1" applyFont="1" applyFill="1" applyBorder="1" applyAlignment="1">
      <alignment horizontal="center" vertical="center"/>
    </xf>
    <xf numFmtId="0" fontId="39" fillId="3" borderId="50" xfId="4" applyFont="1" applyFill="1" applyBorder="1" applyAlignment="1">
      <alignment horizontal="left" vertical="center"/>
    </xf>
    <xf numFmtId="0" fontId="38" fillId="3" borderId="44" xfId="4" quotePrefix="1" applyFont="1" applyFill="1" applyBorder="1" applyAlignment="1">
      <alignment horizontal="left" vertical="center" wrapText="1"/>
    </xf>
    <xf numFmtId="0" fontId="39" fillId="3" borderId="43" xfId="4" applyFont="1" applyFill="1" applyBorder="1" applyAlignment="1">
      <alignment horizontal="center" vertical="center"/>
    </xf>
    <xf numFmtId="0" fontId="39" fillId="3" borderId="44" xfId="4" applyFont="1" applyFill="1" applyBorder="1" applyAlignment="1">
      <alignment horizontal="center" vertical="center"/>
    </xf>
    <xf numFmtId="0" fontId="28" fillId="3" borderId="44" xfId="4" applyFont="1" applyFill="1" applyBorder="1" applyAlignment="1">
      <alignment horizontal="left" vertical="center" wrapText="1" indent="1"/>
    </xf>
    <xf numFmtId="0" fontId="37" fillId="3" borderId="43" xfId="4" quotePrefix="1" applyFont="1" applyFill="1" applyBorder="1" applyAlignment="1">
      <alignment horizontal="center" vertical="center"/>
    </xf>
    <xf numFmtId="0" fontId="39" fillId="3" borderId="44" xfId="4" applyFont="1" applyFill="1" applyBorder="1" applyAlignment="1">
      <alignment horizontal="left" vertical="center"/>
    </xf>
    <xf numFmtId="0" fontId="38" fillId="3" borderId="44" xfId="4" applyFont="1" applyFill="1" applyBorder="1" applyAlignment="1">
      <alignment vertical="center" wrapText="1"/>
    </xf>
    <xf numFmtId="0" fontId="37" fillId="3" borderId="44" xfId="4" applyFont="1" applyFill="1" applyBorder="1" applyAlignment="1">
      <alignment vertical="center" wrapText="1"/>
    </xf>
    <xf numFmtId="0" fontId="28" fillId="3" borderId="0" xfId="0" applyFont="1" applyFill="1"/>
    <xf numFmtId="0" fontId="37" fillId="3" borderId="44" xfId="4" quotePrefix="1" applyFont="1" applyFill="1" applyBorder="1" applyAlignment="1">
      <alignment horizontal="left" vertical="center" wrapText="1"/>
    </xf>
    <xf numFmtId="0" fontId="37" fillId="3" borderId="44" xfId="4" applyFont="1" applyFill="1" applyBorder="1" applyAlignment="1">
      <alignment horizontal="center" vertical="center"/>
    </xf>
    <xf numFmtId="0" fontId="72" fillId="3" borderId="44" xfId="4" applyFont="1" applyFill="1" applyBorder="1" applyAlignment="1">
      <alignment horizontal="left" vertical="center" wrapText="1" indent="1"/>
    </xf>
    <xf numFmtId="165" fontId="5" fillId="5" borderId="14" xfId="1" quotePrefix="1" applyNumberFormat="1" applyFont="1" applyFill="1" applyBorder="1" applyAlignment="1">
      <alignment horizontal="center" vertical="center" wrapText="1"/>
    </xf>
    <xf numFmtId="0" fontId="28" fillId="3" borderId="50" xfId="4" applyFont="1" applyFill="1" applyBorder="1" applyAlignment="1" applyProtection="1">
      <alignment horizontal="center" vertical="center"/>
      <protection locked="0"/>
    </xf>
    <xf numFmtId="9" fontId="28" fillId="3" borderId="50" xfId="3" applyFont="1" applyFill="1" applyBorder="1" applyAlignment="1" applyProtection="1">
      <alignment horizontal="center" vertical="center"/>
      <protection locked="0"/>
    </xf>
    <xf numFmtId="0" fontId="37" fillId="3" borderId="50" xfId="4" applyFont="1" applyFill="1" applyBorder="1" applyAlignment="1" applyProtection="1">
      <alignment vertical="center"/>
      <protection locked="0"/>
    </xf>
    <xf numFmtId="0" fontId="28" fillId="3" borderId="0" xfId="0" applyFont="1" applyFill="1" applyProtection="1">
      <protection locked="0"/>
    </xf>
    <xf numFmtId="0" fontId="28" fillId="3" borderId="0" xfId="4" applyFont="1" applyFill="1" applyAlignment="1" applyProtection="1">
      <alignment horizontal="center" vertical="center"/>
      <protection locked="0"/>
    </xf>
    <xf numFmtId="0" fontId="42" fillId="0" borderId="44" xfId="4" applyFont="1" applyBorder="1" applyAlignment="1" applyProtection="1">
      <alignment horizontal="center" vertical="center"/>
      <protection locked="0"/>
    </xf>
    <xf numFmtId="167" fontId="45" fillId="0" borderId="42" xfId="1" applyNumberFormat="1" applyFont="1" applyFill="1" applyBorder="1" applyAlignment="1" applyProtection="1">
      <alignment vertical="center"/>
      <protection locked="0"/>
    </xf>
    <xf numFmtId="166" fontId="45" fillId="3" borderId="42" xfId="1" applyNumberFormat="1" applyFont="1" applyFill="1" applyBorder="1" applyAlignment="1" applyProtection="1">
      <alignment vertical="center"/>
      <protection locked="0"/>
    </xf>
    <xf numFmtId="0" fontId="39" fillId="3" borderId="43" xfId="4" applyFont="1" applyFill="1" applyBorder="1" applyAlignment="1" applyProtection="1">
      <alignment horizontal="center" vertical="center"/>
      <protection locked="0"/>
    </xf>
    <xf numFmtId="0" fontId="39" fillId="3" borderId="44" xfId="4" applyFont="1" applyFill="1" applyBorder="1" applyAlignment="1" applyProtection="1">
      <alignment horizontal="center" vertical="center"/>
      <protection locked="0"/>
    </xf>
    <xf numFmtId="0" fontId="28" fillId="3" borderId="44" xfId="4" applyFont="1" applyFill="1" applyBorder="1" applyAlignment="1" applyProtection="1">
      <alignment horizontal="left" vertical="center"/>
      <protection locked="0"/>
    </xf>
    <xf numFmtId="164" fontId="0" fillId="0" borderId="0" xfId="0" applyNumberFormat="1"/>
    <xf numFmtId="0" fontId="23" fillId="3" borderId="44" xfId="4" applyFont="1" applyFill="1" applyBorder="1" applyAlignment="1" applyProtection="1">
      <alignment horizontal="center" vertical="center"/>
      <protection locked="0"/>
    </xf>
    <xf numFmtId="164" fontId="23" fillId="3" borderId="44" xfId="24" applyNumberFormat="1" applyFont="1" applyFill="1" applyBorder="1" applyAlignment="1" applyProtection="1">
      <alignment horizontal="right" vertical="center" indent="1"/>
      <protection locked="0"/>
    </xf>
    <xf numFmtId="165" fontId="23" fillId="3" borderId="44" xfId="24" applyNumberFormat="1" applyFont="1" applyFill="1" applyBorder="1" applyAlignment="1" applyProtection="1">
      <alignment horizontal="right" vertical="center" indent="1"/>
      <protection locked="0"/>
    </xf>
    <xf numFmtId="175" fontId="23" fillId="3" borderId="44" xfId="24" applyNumberFormat="1" applyFont="1" applyFill="1" applyBorder="1" applyAlignment="1" applyProtection="1">
      <alignment horizontal="center" vertical="center"/>
      <protection locked="0"/>
    </xf>
    <xf numFmtId="176" fontId="5" fillId="3" borderId="44" xfId="24" applyNumberFormat="1" applyFont="1" applyFill="1" applyBorder="1" applyAlignment="1" applyProtection="1">
      <alignment horizontal="center" vertical="center"/>
      <protection locked="0"/>
    </xf>
    <xf numFmtId="176" fontId="23" fillId="3" borderId="44" xfId="24" applyNumberFormat="1" applyFont="1" applyFill="1" applyBorder="1" applyAlignment="1" applyProtection="1">
      <alignment horizontal="center" vertical="center"/>
      <protection locked="0"/>
    </xf>
    <xf numFmtId="0" fontId="23" fillId="3" borderId="44" xfId="4" quotePrefix="1" applyFont="1" applyFill="1" applyBorder="1" applyAlignment="1" applyProtection="1">
      <alignment horizontal="center" vertical="center"/>
      <protection locked="0"/>
    </xf>
    <xf numFmtId="9" fontId="23" fillId="3" borderId="44" xfId="3" applyFont="1" applyFill="1" applyBorder="1" applyAlignment="1" applyProtection="1">
      <alignment horizontal="right" vertical="center"/>
      <protection locked="0"/>
    </xf>
    <xf numFmtId="167" fontId="23" fillId="3" borderId="44" xfId="24" applyNumberFormat="1" applyFont="1" applyFill="1" applyBorder="1" applyAlignment="1" applyProtection="1">
      <alignment horizontal="right" vertical="center" indent="1"/>
      <protection locked="0"/>
    </xf>
    <xf numFmtId="0" fontId="5" fillId="5" borderId="34" xfId="4" applyFont="1" applyFill="1" applyBorder="1" applyAlignment="1">
      <alignment horizontal="justify" vertical="center" wrapText="1"/>
    </xf>
    <xf numFmtId="0" fontId="5" fillId="5" borderId="37" xfId="4" applyFont="1" applyFill="1" applyBorder="1" applyAlignment="1">
      <alignment horizontal="center" vertical="center" wrapText="1"/>
    </xf>
    <xf numFmtId="0" fontId="5" fillId="5" borderId="76" xfId="4" applyFont="1" applyFill="1" applyBorder="1" applyAlignment="1">
      <alignment horizontal="justify" vertical="center" wrapText="1"/>
    </xf>
    <xf numFmtId="0" fontId="5" fillId="0" borderId="77" xfId="4" applyFont="1" applyBorder="1" applyAlignment="1">
      <alignment horizontal="center" vertical="center"/>
    </xf>
    <xf numFmtId="0" fontId="23" fillId="3" borderId="78" xfId="4" applyFont="1" applyFill="1" applyBorder="1" applyAlignment="1">
      <alignment horizontal="center" vertical="center"/>
    </xf>
    <xf numFmtId="164" fontId="23" fillId="0" borderId="44" xfId="24" applyNumberFormat="1" applyFont="1" applyFill="1" applyBorder="1" applyAlignment="1" applyProtection="1">
      <alignment horizontal="right" vertical="center" indent="1"/>
    </xf>
    <xf numFmtId="165" fontId="5" fillId="0" borderId="44" xfId="24" applyNumberFormat="1" applyFont="1" applyFill="1" applyBorder="1" applyAlignment="1" applyProtection="1">
      <alignment horizontal="right" vertical="center" indent="1"/>
    </xf>
    <xf numFmtId="0" fontId="6" fillId="3" borderId="0" xfId="4" applyFont="1" applyFill="1" applyAlignment="1">
      <alignment horizontal="center" vertical="center"/>
    </xf>
    <xf numFmtId="165" fontId="23" fillId="0" borderId="44" xfId="24" applyNumberFormat="1" applyFont="1" applyFill="1" applyBorder="1" applyAlignment="1" applyProtection="1">
      <alignment horizontal="right" vertical="center" indent="1"/>
    </xf>
    <xf numFmtId="0" fontId="5" fillId="3" borderId="44" xfId="4" quotePrefix="1" applyFont="1" applyFill="1" applyBorder="1" applyAlignment="1">
      <alignment horizontal="left" vertical="center"/>
    </xf>
    <xf numFmtId="164" fontId="5" fillId="0" borderId="44" xfId="24" applyNumberFormat="1" applyFont="1" applyFill="1" applyBorder="1" applyAlignment="1" applyProtection="1">
      <alignment horizontal="right" vertical="center" indent="1"/>
    </xf>
    <xf numFmtId="0" fontId="23" fillId="0" borderId="43" xfId="4" applyFont="1" applyBorder="1" applyAlignment="1">
      <alignment horizontal="center" vertical="center"/>
    </xf>
    <xf numFmtId="3" fontId="23" fillId="3" borderId="44" xfId="4" quotePrefix="1" applyNumberFormat="1" applyFont="1" applyFill="1" applyBorder="1" applyAlignment="1">
      <alignment horizontal="left" vertical="center"/>
    </xf>
    <xf numFmtId="3" fontId="23" fillId="3" borderId="44" xfId="4" applyNumberFormat="1" applyFont="1" applyFill="1" applyBorder="1" applyAlignment="1">
      <alignment horizontal="left" vertical="center"/>
    </xf>
    <xf numFmtId="164" fontId="5" fillId="3" borderId="44" xfId="24" applyNumberFormat="1" applyFont="1" applyFill="1" applyBorder="1" applyAlignment="1" applyProtection="1">
      <alignment horizontal="right" vertical="center" indent="1"/>
    </xf>
    <xf numFmtId="164" fontId="5" fillId="0" borderId="44" xfId="24" applyNumberFormat="1" applyFont="1" applyBorder="1" applyAlignment="1" applyProtection="1">
      <alignment horizontal="right" vertical="center" indent="1"/>
    </xf>
    <xf numFmtId="9" fontId="23" fillId="3" borderId="44" xfId="3" applyFont="1" applyFill="1" applyBorder="1" applyAlignment="1" applyProtection="1">
      <alignment horizontal="right" vertical="center"/>
    </xf>
    <xf numFmtId="165" fontId="5" fillId="0" borderId="49" xfId="24" applyNumberFormat="1" applyFont="1" applyFill="1" applyBorder="1" applyAlignment="1" applyProtection="1">
      <alignment horizontal="right" vertical="center" indent="1"/>
    </xf>
    <xf numFmtId="165" fontId="5" fillId="5" borderId="14" xfId="1" quotePrefix="1" applyNumberFormat="1" applyFont="1" applyFill="1" applyBorder="1" applyAlignment="1" applyProtection="1">
      <alignment horizontal="center" vertical="center" wrapText="1"/>
    </xf>
    <xf numFmtId="0" fontId="6" fillId="3" borderId="0" xfId="4" applyFont="1" applyFill="1" applyAlignment="1" applyProtection="1">
      <alignment horizontal="center" vertical="center"/>
      <protection locked="0"/>
    </xf>
    <xf numFmtId="164" fontId="6" fillId="3" borderId="0" xfId="4" applyNumberFormat="1" applyFont="1" applyFill="1" applyAlignment="1" applyProtection="1">
      <alignment vertical="center"/>
      <protection locked="0"/>
    </xf>
    <xf numFmtId="0" fontId="6" fillId="3" borderId="0" xfId="4" applyFont="1" applyFill="1" applyAlignment="1" applyProtection="1">
      <alignment vertical="center"/>
      <protection locked="0"/>
    </xf>
    <xf numFmtId="0" fontId="5" fillId="0" borderId="43" xfId="4" applyFont="1" applyBorder="1" applyAlignment="1" applyProtection="1">
      <alignment horizontal="center" vertical="center"/>
      <protection locked="0"/>
    </xf>
    <xf numFmtId="0" fontId="5" fillId="3" borderId="44" xfId="4" applyFont="1" applyFill="1" applyBorder="1" applyAlignment="1" applyProtection="1">
      <alignment horizontal="left" vertical="center"/>
      <protection locked="0"/>
    </xf>
    <xf numFmtId="164" fontId="5" fillId="5" borderId="12" xfId="1" quotePrefix="1" applyNumberFormat="1" applyFont="1" applyFill="1" applyBorder="1" applyAlignment="1" applyProtection="1">
      <alignment horizontal="center" vertical="center" wrapText="1"/>
    </xf>
    <xf numFmtId="0" fontId="23" fillId="3" borderId="44" xfId="4" applyFont="1" applyFill="1" applyBorder="1" applyAlignment="1">
      <alignment horizontal="center" vertical="center" wrapText="1"/>
    </xf>
    <xf numFmtId="164" fontId="5" fillId="5" borderId="79" xfId="24" quotePrefix="1" applyNumberFormat="1" applyFont="1" applyFill="1" applyBorder="1" applyAlignment="1">
      <alignment horizontal="right" vertical="center" wrapText="1" indent="1"/>
    </xf>
    <xf numFmtId="165" fontId="5" fillId="5" borderId="79" xfId="24" quotePrefix="1" applyNumberFormat="1" applyFont="1" applyFill="1" applyBorder="1" applyAlignment="1">
      <alignment horizontal="right" vertical="center" wrapText="1" indent="1"/>
    </xf>
    <xf numFmtId="0" fontId="5" fillId="3" borderId="44" xfId="4" applyFont="1" applyFill="1" applyBorder="1" applyAlignment="1" applyProtection="1">
      <alignment horizontal="center" vertical="center" wrapText="1"/>
      <protection locked="0"/>
    </xf>
    <xf numFmtId="0" fontId="23" fillId="3" borderId="44" xfId="4" applyFont="1" applyFill="1" applyBorder="1" applyAlignment="1" applyProtection="1">
      <alignment horizontal="center" vertical="center" wrapText="1"/>
      <protection locked="0"/>
    </xf>
    <xf numFmtId="0" fontId="5" fillId="3" borderId="43" xfId="4" applyFont="1" applyFill="1" applyBorder="1" applyAlignment="1" applyProtection="1">
      <alignment horizontal="center" vertical="center"/>
      <protection locked="0"/>
    </xf>
    <xf numFmtId="0" fontId="23" fillId="3" borderId="44" xfId="4" applyFont="1" applyFill="1" applyBorder="1" applyAlignment="1" applyProtection="1">
      <alignment horizontal="left" vertical="center" indent="1"/>
      <protection locked="0"/>
    </xf>
    <xf numFmtId="0" fontId="6" fillId="3" borderId="44" xfId="4" applyFont="1" applyFill="1" applyBorder="1" applyAlignment="1" applyProtection="1">
      <alignment horizontal="center" vertical="center"/>
      <protection locked="0"/>
    </xf>
    <xf numFmtId="167" fontId="23" fillId="3" borderId="44" xfId="24" applyNumberFormat="1" applyFont="1" applyFill="1" applyBorder="1" applyAlignment="1" applyProtection="1">
      <alignment horizontal="justify" vertical="center" wrapText="1"/>
    </xf>
    <xf numFmtId="166" fontId="23" fillId="3" borderId="44" xfId="24" applyNumberFormat="1" applyFont="1" applyFill="1" applyBorder="1" applyAlignment="1" applyProtection="1">
      <alignment vertical="center"/>
    </xf>
    <xf numFmtId="167" fontId="5" fillId="0" borderId="44" xfId="4" applyNumberFormat="1" applyFont="1" applyBorder="1" applyAlignment="1" applyProtection="1">
      <alignment horizontal="justify" vertical="center" wrapText="1"/>
      <protection locked="0"/>
    </xf>
    <xf numFmtId="166" fontId="23" fillId="0" borderId="44" xfId="4" applyNumberFormat="1" applyFont="1" applyBorder="1" applyAlignment="1" applyProtection="1">
      <alignment vertical="center"/>
      <protection locked="0"/>
    </xf>
    <xf numFmtId="164" fontId="23" fillId="3" borderId="44" xfId="24" applyNumberFormat="1" applyFont="1" applyFill="1" applyBorder="1" applyAlignment="1" applyProtection="1">
      <alignment horizontal="right" vertical="center" wrapText="1"/>
      <protection locked="0"/>
    </xf>
    <xf numFmtId="165" fontId="23" fillId="3" borderId="44" xfId="24" applyNumberFormat="1" applyFont="1" applyFill="1" applyBorder="1" applyAlignment="1" applyProtection="1">
      <alignment vertical="center"/>
      <protection locked="0"/>
    </xf>
    <xf numFmtId="164" fontId="5" fillId="3" borderId="44" xfId="24" applyNumberFormat="1" applyFont="1" applyFill="1" applyBorder="1" applyAlignment="1" applyProtection="1">
      <alignment horizontal="right" vertical="center" wrapText="1"/>
      <protection locked="0"/>
    </xf>
    <xf numFmtId="167" fontId="23" fillId="3" borderId="44" xfId="24" applyNumberFormat="1" applyFont="1" applyFill="1" applyBorder="1" applyAlignment="1" applyProtection="1">
      <alignment horizontal="justify" vertical="center" wrapText="1"/>
      <protection locked="0"/>
    </xf>
    <xf numFmtId="166" fontId="23" fillId="3" borderId="44" xfId="24" applyNumberFormat="1" applyFont="1" applyFill="1" applyBorder="1" applyAlignment="1" applyProtection="1">
      <alignment vertical="center"/>
      <protection locked="0"/>
    </xf>
    <xf numFmtId="0" fontId="5" fillId="0" borderId="44" xfId="4" applyFont="1" applyBorder="1" applyAlignment="1" applyProtection="1">
      <alignment horizontal="left" vertical="center"/>
      <protection locked="0"/>
    </xf>
    <xf numFmtId="0" fontId="5" fillId="5" borderId="80" xfId="4" applyFont="1" applyFill="1" applyBorder="1" applyAlignment="1">
      <alignment horizontal="center" vertical="center" wrapText="1"/>
    </xf>
    <xf numFmtId="164" fontId="4" fillId="5" borderId="28" xfId="24" quotePrefix="1" applyNumberFormat="1" applyFont="1" applyFill="1" applyBorder="1" applyAlignment="1">
      <alignment horizontal="center" vertical="center" wrapText="1"/>
    </xf>
    <xf numFmtId="0" fontId="55" fillId="3" borderId="44" xfId="4" applyFont="1" applyFill="1" applyBorder="1" applyAlignment="1" applyProtection="1">
      <alignment horizontal="center" vertical="center"/>
      <protection locked="0"/>
    </xf>
    <xf numFmtId="165" fontId="55" fillId="3" borderId="44" xfId="24" applyNumberFormat="1" applyFont="1" applyFill="1" applyBorder="1" applyAlignment="1" applyProtection="1">
      <alignment horizontal="right" vertical="center" indent="1"/>
      <protection locked="0"/>
    </xf>
    <xf numFmtId="176" fontId="6" fillId="3" borderId="44" xfId="24" applyNumberFormat="1" applyFont="1" applyFill="1" applyBorder="1" applyAlignment="1" applyProtection="1">
      <alignment horizontal="center" vertical="center"/>
      <protection locked="0"/>
    </xf>
    <xf numFmtId="9" fontId="6" fillId="3" borderId="44" xfId="3" applyFont="1" applyFill="1" applyBorder="1" applyAlignment="1" applyProtection="1">
      <alignment horizontal="center" vertical="center"/>
      <protection locked="0"/>
    </xf>
    <xf numFmtId="0" fontId="53" fillId="5" borderId="34" xfId="4" applyFont="1" applyFill="1" applyBorder="1" applyAlignment="1">
      <alignment horizontal="justify" vertical="center" wrapText="1"/>
    </xf>
    <xf numFmtId="0" fontId="53" fillId="5" borderId="37" xfId="4" applyFont="1" applyFill="1" applyBorder="1" applyAlignment="1">
      <alignment horizontal="center" vertical="center" wrapText="1"/>
    </xf>
    <xf numFmtId="0" fontId="53" fillId="5" borderId="39" xfId="4" applyFont="1" applyFill="1" applyBorder="1" applyAlignment="1">
      <alignment horizontal="justify" vertical="center" wrapText="1"/>
    </xf>
    <xf numFmtId="0" fontId="53" fillId="5" borderId="40" xfId="6" applyFont="1" applyFill="1" applyBorder="1" applyAlignment="1">
      <alignment horizontal="center" vertical="center"/>
    </xf>
    <xf numFmtId="0" fontId="53" fillId="5" borderId="27" xfId="6" applyFont="1" applyFill="1" applyBorder="1" applyAlignment="1">
      <alignment horizontal="center" vertical="center"/>
    </xf>
    <xf numFmtId="0" fontId="52" fillId="0" borderId="51" xfId="4" quotePrefix="1" applyFont="1" applyBorder="1" applyAlignment="1">
      <alignment horizontal="center" vertical="center"/>
    </xf>
    <xf numFmtId="0" fontId="55" fillId="0" borderId="50" xfId="4" applyFont="1" applyBorder="1" applyAlignment="1">
      <alignment horizontal="left" vertical="center"/>
    </xf>
    <xf numFmtId="0" fontId="57" fillId="0" borderId="50" xfId="4" quotePrefix="1" applyFont="1" applyBorder="1" applyAlignment="1">
      <alignment horizontal="left" vertical="center" wrapText="1"/>
    </xf>
    <xf numFmtId="0" fontId="58" fillId="3" borderId="50" xfId="4" applyFont="1" applyFill="1" applyBorder="1" applyAlignment="1">
      <alignment horizontal="center" vertical="center"/>
    </xf>
    <xf numFmtId="164" fontId="52" fillId="3" borderId="50" xfId="6" applyNumberFormat="1" applyFont="1" applyFill="1" applyBorder="1" applyAlignment="1">
      <alignment horizontal="right" vertical="center" indent="1"/>
    </xf>
    <xf numFmtId="165" fontId="52" fillId="3" borderId="89" xfId="6" applyNumberFormat="1" applyFont="1" applyFill="1" applyBorder="1" applyAlignment="1">
      <alignment horizontal="right" vertical="center" indent="1"/>
    </xf>
    <xf numFmtId="0" fontId="55" fillId="0" borderId="43" xfId="4" applyFont="1" applyBorder="1" applyAlignment="1">
      <alignment horizontal="center" vertical="center"/>
    </xf>
    <xf numFmtId="0" fontId="55" fillId="0" borderId="44" xfId="4" quotePrefix="1" applyFont="1" applyBorder="1" applyAlignment="1">
      <alignment horizontal="center" vertical="center"/>
    </xf>
    <xf numFmtId="3" fontId="55" fillId="3" borderId="44" xfId="4" quotePrefix="1" applyNumberFormat="1" applyFont="1" applyFill="1" applyBorder="1" applyAlignment="1">
      <alignment horizontal="left" vertical="center"/>
    </xf>
    <xf numFmtId="0" fontId="55" fillId="3" borderId="44" xfId="4" applyFont="1" applyFill="1" applyBorder="1" applyAlignment="1">
      <alignment horizontal="center" vertical="center"/>
    </xf>
    <xf numFmtId="164" fontId="55" fillId="3" borderId="44" xfId="1" applyNumberFormat="1" applyFont="1" applyFill="1" applyBorder="1" applyAlignment="1" applyProtection="1">
      <alignment horizontal="right" vertical="center" indent="1"/>
    </xf>
    <xf numFmtId="165" fontId="55" fillId="3" borderId="45" xfId="1" applyNumberFormat="1" applyFont="1" applyFill="1" applyBorder="1" applyAlignment="1" applyProtection="1">
      <alignment horizontal="right" vertical="center" indent="1"/>
    </xf>
    <xf numFmtId="178" fontId="2" fillId="0" borderId="0" xfId="4" applyNumberFormat="1"/>
    <xf numFmtId="0" fontId="55" fillId="0" borderId="44" xfId="4" applyFont="1" applyBorder="1" applyAlignment="1">
      <alignment horizontal="center" vertical="center"/>
    </xf>
    <xf numFmtId="167" fontId="45" fillId="0" borderId="0" xfId="1" applyNumberFormat="1" applyFont="1" applyFill="1" applyBorder="1" applyAlignment="1" applyProtection="1">
      <alignment vertical="center"/>
    </xf>
    <xf numFmtId="166" fontId="45" fillId="0" borderId="0" xfId="1" applyNumberFormat="1" applyFont="1" applyFill="1" applyBorder="1" applyAlignment="1" applyProtection="1">
      <alignment vertical="center"/>
    </xf>
    <xf numFmtId="0" fontId="52" fillId="0" borderId="43" xfId="4" applyFont="1" applyBorder="1" applyAlignment="1">
      <alignment horizontal="center" vertical="center"/>
    </xf>
    <xf numFmtId="0" fontId="52" fillId="0" borderId="44" xfId="4" quotePrefix="1" applyFont="1" applyBorder="1" applyAlignment="1">
      <alignment horizontal="left" vertical="center"/>
    </xf>
    <xf numFmtId="0" fontId="58" fillId="3" borderId="44" xfId="4" applyFont="1" applyFill="1" applyBorder="1" applyAlignment="1">
      <alignment horizontal="center" vertical="center"/>
    </xf>
    <xf numFmtId="164" fontId="52" fillId="3" borderId="44" xfId="6" applyNumberFormat="1" applyFont="1" applyFill="1" applyBorder="1" applyAlignment="1">
      <alignment horizontal="right" vertical="center" indent="1"/>
    </xf>
    <xf numFmtId="165" fontId="52" fillId="3" borderId="45" xfId="6" applyNumberFormat="1" applyFont="1" applyFill="1" applyBorder="1" applyAlignment="1">
      <alignment horizontal="right" vertical="center" indent="1"/>
    </xf>
    <xf numFmtId="0" fontId="55" fillId="0" borderId="44" xfId="4" applyFont="1" applyBorder="1" applyAlignment="1">
      <alignment horizontal="left" vertical="center" wrapText="1" indent="1"/>
    </xf>
    <xf numFmtId="164" fontId="61" fillId="3" borderId="44" xfId="1" applyNumberFormat="1" applyFont="1" applyFill="1" applyBorder="1" applyAlignment="1" applyProtection="1">
      <alignment vertical="center"/>
    </xf>
    <xf numFmtId="165" fontId="61" fillId="3" borderId="45" xfId="1" applyNumberFormat="1" applyFont="1" applyFill="1" applyBorder="1" applyAlignment="1" applyProtection="1">
      <alignment vertical="center"/>
    </xf>
    <xf numFmtId="164" fontId="52" fillId="3" borderId="44" xfId="1" applyNumberFormat="1" applyFont="1" applyFill="1" applyBorder="1" applyAlignment="1" applyProtection="1">
      <alignment horizontal="right" vertical="center" indent="1"/>
    </xf>
    <xf numFmtId="164" fontId="59" fillId="3" borderId="44" xfId="1" applyNumberFormat="1" applyFont="1" applyFill="1" applyBorder="1" applyAlignment="1" applyProtection="1">
      <alignment vertical="center"/>
    </xf>
    <xf numFmtId="164" fontId="5" fillId="5" borderId="19" xfId="1" quotePrefix="1" applyNumberFormat="1" applyFont="1" applyFill="1" applyBorder="1" applyAlignment="1" applyProtection="1">
      <alignment horizontal="center" vertical="center" wrapText="1"/>
    </xf>
    <xf numFmtId="165" fontId="5" fillId="5" borderId="20" xfId="1" quotePrefix="1" applyNumberFormat="1" applyFont="1" applyFill="1" applyBorder="1" applyAlignment="1" applyProtection="1">
      <alignment horizontal="center" vertical="center" wrapText="1"/>
    </xf>
    <xf numFmtId="10" fontId="6" fillId="0" borderId="0" xfId="4" applyNumberFormat="1" applyFont="1"/>
    <xf numFmtId="9" fontId="58" fillId="3" borderId="50" xfId="3" applyFont="1" applyFill="1" applyBorder="1" applyAlignment="1" applyProtection="1">
      <alignment horizontal="center" vertical="center"/>
      <protection locked="0"/>
    </xf>
    <xf numFmtId="0" fontId="59" fillId="3" borderId="50" xfId="4" applyFont="1" applyFill="1" applyBorder="1" applyAlignment="1" applyProtection="1">
      <alignment horizontal="right" vertical="center"/>
      <protection locked="0"/>
    </xf>
    <xf numFmtId="175" fontId="55" fillId="3" borderId="44" xfId="24" applyNumberFormat="1" applyFont="1" applyFill="1" applyBorder="1" applyAlignment="1" applyProtection="1">
      <alignment horizontal="right" vertical="center" indent="1"/>
      <protection locked="0"/>
    </xf>
    <xf numFmtId="9" fontId="58" fillId="3" borderId="44" xfId="3" applyFont="1" applyFill="1" applyBorder="1" applyAlignment="1" applyProtection="1">
      <alignment horizontal="center" vertical="center"/>
      <protection locked="0"/>
    </xf>
    <xf numFmtId="0" fontId="59" fillId="3" borderId="44" xfId="4" applyFont="1" applyFill="1" applyBorder="1" applyAlignment="1" applyProtection="1">
      <alignment horizontal="right" vertical="center"/>
      <protection locked="0"/>
    </xf>
    <xf numFmtId="0" fontId="60" fillId="3" borderId="44" xfId="4" applyFont="1" applyFill="1" applyBorder="1" applyAlignment="1" applyProtection="1">
      <alignment horizontal="center" vertical="center"/>
      <protection locked="0"/>
    </xf>
    <xf numFmtId="164" fontId="61" fillId="3" borderId="42" xfId="1" applyNumberFormat="1" applyFont="1" applyFill="1" applyBorder="1" applyAlignment="1" applyProtection="1">
      <alignment vertical="center"/>
      <protection locked="0"/>
    </xf>
    <xf numFmtId="166" fontId="61" fillId="3" borderId="42" xfId="1" applyNumberFormat="1" applyFont="1" applyFill="1" applyBorder="1" applyAlignment="1" applyProtection="1">
      <alignment vertical="center"/>
      <protection locked="0"/>
    </xf>
    <xf numFmtId="167" fontId="61" fillId="3" borderId="42" xfId="1" applyNumberFormat="1" applyFont="1" applyFill="1" applyBorder="1" applyAlignment="1" applyProtection="1">
      <alignment vertical="center"/>
      <protection locked="0"/>
    </xf>
    <xf numFmtId="0" fontId="60" fillId="0" borderId="44" xfId="4" applyFont="1" applyBorder="1" applyAlignment="1" applyProtection="1">
      <alignment horizontal="center" vertical="center"/>
      <protection locked="0"/>
    </xf>
    <xf numFmtId="167" fontId="61" fillId="0" borderId="42" xfId="1" applyNumberFormat="1" applyFont="1" applyFill="1" applyBorder="1" applyAlignment="1" applyProtection="1">
      <alignment vertical="center"/>
      <protection locked="0"/>
    </xf>
    <xf numFmtId="166" fontId="61" fillId="0" borderId="42" xfId="1" applyNumberFormat="1" applyFont="1" applyFill="1" applyBorder="1" applyAlignment="1" applyProtection="1">
      <alignment vertical="center"/>
      <protection locked="0"/>
    </xf>
    <xf numFmtId="0" fontId="55" fillId="0" borderId="43" xfId="4" applyFont="1" applyBorder="1" applyAlignment="1" applyProtection="1">
      <alignment horizontal="center" vertical="center"/>
      <protection locked="0"/>
    </xf>
    <xf numFmtId="0" fontId="55" fillId="0" borderId="44" xfId="4" applyFont="1" applyBorder="1" applyAlignment="1" applyProtection="1">
      <alignment horizontal="center" vertical="center"/>
      <protection locked="0"/>
    </xf>
    <xf numFmtId="0" fontId="55" fillId="0" borderId="44" xfId="4" applyFont="1" applyBorder="1" applyAlignment="1" applyProtection="1">
      <alignment horizontal="left" vertical="center" wrapText="1" indent="1"/>
      <protection locked="0"/>
    </xf>
    <xf numFmtId="0" fontId="7" fillId="0" borderId="90" xfId="6" applyFont="1" applyBorder="1" applyAlignment="1">
      <alignment horizontal="center" vertical="center"/>
    </xf>
    <xf numFmtId="0" fontId="7" fillId="0" borderId="50" xfId="4" applyFont="1" applyBorder="1" applyAlignment="1">
      <alignment horizontal="center" vertical="center"/>
    </xf>
    <xf numFmtId="0" fontId="7" fillId="0" borderId="50" xfId="6" quotePrefix="1" applyFont="1" applyBorder="1" applyAlignment="1">
      <alignment horizontal="left" vertical="center" wrapText="1"/>
    </xf>
    <xf numFmtId="9" fontId="7" fillId="0" borderId="50" xfId="3" applyFont="1" applyFill="1" applyBorder="1" applyAlignment="1" applyProtection="1">
      <alignment horizontal="center" vertical="center"/>
    </xf>
    <xf numFmtId="167" fontId="45" fillId="0" borderId="50" xfId="1" applyNumberFormat="1" applyFont="1" applyFill="1" applyBorder="1" applyAlignment="1" applyProtection="1">
      <alignment vertical="center"/>
    </xf>
    <xf numFmtId="166" fontId="45" fillId="0" borderId="50" xfId="1" applyNumberFormat="1" applyFont="1" applyFill="1" applyBorder="1" applyAlignment="1" applyProtection="1">
      <alignment vertical="center"/>
    </xf>
    <xf numFmtId="164" fontId="72" fillId="3" borderId="34" xfId="6" applyNumberFormat="1" applyFont="1" applyFill="1" applyBorder="1" applyAlignment="1">
      <alignment vertical="center"/>
    </xf>
    <xf numFmtId="49" fontId="6" fillId="0" borderId="44" xfId="6" quotePrefix="1" applyNumberFormat="1" applyFont="1" applyBorder="1" applyAlignment="1">
      <alignment horizontal="center" vertical="center"/>
    </xf>
    <xf numFmtId="0" fontId="36" fillId="0" borderId="44" xfId="6" quotePrefix="1" applyFont="1" applyBorder="1" applyAlignment="1">
      <alignment horizontal="left" vertical="center" wrapText="1"/>
    </xf>
    <xf numFmtId="0" fontId="28" fillId="0" borderId="44" xfId="6" applyFont="1" applyBorder="1" applyAlignment="1">
      <alignment horizontal="center" vertical="center" wrapText="1"/>
    </xf>
    <xf numFmtId="0" fontId="36" fillId="0" borderId="44" xfId="6" applyFont="1" applyBorder="1" applyAlignment="1">
      <alignment horizontal="left" vertical="center" wrapText="1"/>
    </xf>
    <xf numFmtId="0" fontId="28" fillId="0" borderId="42" xfId="6" applyFont="1" applyBorder="1" applyAlignment="1">
      <alignment horizontal="center" vertical="center"/>
    </xf>
    <xf numFmtId="0" fontId="36" fillId="0" borderId="44" xfId="6" applyFont="1" applyBorder="1" applyAlignment="1">
      <alignment vertical="center"/>
    </xf>
    <xf numFmtId="0" fontId="7" fillId="0" borderId="91" xfId="6" applyFont="1" applyBorder="1" applyAlignment="1">
      <alignment horizontal="center" vertical="center"/>
    </xf>
    <xf numFmtId="0" fontId="7" fillId="0" borderId="42" xfId="6" applyFont="1" applyBorder="1" applyAlignment="1">
      <alignment vertical="center" wrapText="1"/>
    </xf>
    <xf numFmtId="0" fontId="28" fillId="0" borderId="44" xfId="6" applyFont="1" applyBorder="1" applyAlignment="1">
      <alignment horizontal="center" vertical="center"/>
    </xf>
    <xf numFmtId="2" fontId="6" fillId="0" borderId="36" xfId="6" applyNumberFormat="1" applyFont="1" applyBorder="1" applyAlignment="1">
      <alignment horizontal="center" vertical="center"/>
    </xf>
    <xf numFmtId="49" fontId="6" fillId="0" borderId="37" xfId="6" quotePrefix="1" applyNumberFormat="1" applyFont="1" applyBorder="1" applyAlignment="1">
      <alignment horizontal="center" vertical="center"/>
    </xf>
    <xf numFmtId="0" fontId="36" fillId="0" borderId="37" xfId="6" quotePrefix="1" applyFont="1" applyBorder="1" applyAlignment="1">
      <alignment horizontal="left" vertical="center" wrapText="1"/>
    </xf>
    <xf numFmtId="0" fontId="6" fillId="0" borderId="37" xfId="4" applyFont="1" applyBorder="1" applyAlignment="1">
      <alignment horizontal="center" vertical="center"/>
    </xf>
    <xf numFmtId="0" fontId="28" fillId="0" borderId="37" xfId="6" applyFont="1" applyBorder="1" applyAlignment="1">
      <alignment horizontal="center" vertical="center"/>
    </xf>
    <xf numFmtId="164" fontId="28" fillId="0" borderId="49" xfId="1" applyNumberFormat="1" applyFont="1" applyFill="1" applyBorder="1" applyAlignment="1" applyProtection="1">
      <alignment vertical="center"/>
    </xf>
    <xf numFmtId="165" fontId="28" fillId="0" borderId="49" xfId="1" applyNumberFormat="1" applyFont="1" applyFill="1" applyBorder="1" applyAlignment="1" applyProtection="1">
      <alignment vertical="center"/>
    </xf>
    <xf numFmtId="0" fontId="7" fillId="0" borderId="42" xfId="6" quotePrefix="1" applyFont="1" applyBorder="1" applyAlignment="1">
      <alignment horizontal="left" vertical="center" wrapText="1"/>
    </xf>
    <xf numFmtId="2" fontId="6" fillId="0" borderId="91" xfId="6" applyNumberFormat="1" applyFont="1" applyBorder="1" applyAlignment="1">
      <alignment horizontal="center" vertical="center"/>
    </xf>
    <xf numFmtId="0" fontId="36" fillId="0" borderId="42" xfId="6" applyFont="1" applyBorder="1" applyAlignment="1">
      <alignment vertical="center"/>
    </xf>
    <xf numFmtId="164" fontId="28" fillId="0" borderId="44" xfId="1" applyNumberFormat="1" applyFont="1" applyFill="1" applyBorder="1" applyAlignment="1" applyProtection="1">
      <alignment vertical="center"/>
      <protection locked="0"/>
    </xf>
    <xf numFmtId="165" fontId="28" fillId="0" borderId="44" xfId="1" applyNumberFormat="1" applyFont="1" applyFill="1" applyBorder="1" applyAlignment="1" applyProtection="1">
      <alignment vertical="center"/>
      <protection locked="0"/>
    </xf>
    <xf numFmtId="164" fontId="28" fillId="0" borderId="49" xfId="1" applyNumberFormat="1" applyFont="1" applyFill="1" applyBorder="1" applyAlignment="1" applyProtection="1">
      <alignment vertical="center"/>
      <protection locked="0"/>
    </xf>
    <xf numFmtId="165" fontId="28" fillId="0" borderId="49" xfId="1" applyNumberFormat="1" applyFont="1" applyFill="1" applyBorder="1" applyAlignment="1" applyProtection="1">
      <alignment vertical="center"/>
      <protection locked="0"/>
    </xf>
    <xf numFmtId="2" fontId="6" fillId="0" borderId="41" xfId="6" applyNumberFormat="1" applyFont="1" applyBorder="1" applyAlignment="1" applyProtection="1">
      <alignment horizontal="center" vertical="center"/>
      <protection locked="0"/>
    </xf>
    <xf numFmtId="49" fontId="6" fillId="0" borderId="44" xfId="6" quotePrefix="1" applyNumberFormat="1" applyFont="1" applyBorder="1" applyAlignment="1" applyProtection="1">
      <alignment horizontal="center" vertical="center"/>
      <protection locked="0"/>
    </xf>
    <xf numFmtId="0" fontId="36" fillId="0" borderId="44" xfId="6" quotePrefix="1" applyFont="1" applyBorder="1" applyAlignment="1" applyProtection="1">
      <alignment horizontal="left" vertical="center" wrapText="1"/>
      <protection locked="0"/>
    </xf>
    <xf numFmtId="0" fontId="6" fillId="0" borderId="42" xfId="4" applyFont="1" applyBorder="1" applyAlignment="1" applyProtection="1">
      <alignment horizontal="center" vertical="center"/>
      <protection locked="0"/>
    </xf>
    <xf numFmtId="0" fontId="28" fillId="0" borderId="42" xfId="6" applyFont="1" applyBorder="1" applyAlignment="1" applyProtection="1">
      <alignment horizontal="center" vertical="center"/>
      <protection locked="0"/>
    </xf>
    <xf numFmtId="164" fontId="72" fillId="3" borderId="50" xfId="1" applyNumberFormat="1" applyFont="1" applyFill="1" applyBorder="1" applyAlignment="1">
      <alignment horizontal="right" vertical="center" indent="1"/>
    </xf>
    <xf numFmtId="165" fontId="72" fillId="3" borderId="89" xfId="1" applyNumberFormat="1" applyFont="1" applyFill="1" applyBorder="1" applyAlignment="1">
      <alignment horizontal="right" vertical="center" indent="1"/>
    </xf>
    <xf numFmtId="164" fontId="28" fillId="3" borderId="44" xfId="1" applyNumberFormat="1" applyFont="1" applyFill="1" applyBorder="1" applyAlignment="1">
      <alignment horizontal="right" vertical="center" indent="1"/>
    </xf>
    <xf numFmtId="165" fontId="28" fillId="3" borderId="44" xfId="1" applyNumberFormat="1" applyFont="1" applyFill="1" applyBorder="1" applyAlignment="1">
      <alignment horizontal="right" vertical="center" indent="2"/>
    </xf>
    <xf numFmtId="165" fontId="28" fillId="3" borderId="45" xfId="1" applyNumberFormat="1" applyFont="1" applyFill="1" applyBorder="1" applyAlignment="1">
      <alignment horizontal="right" vertical="center" indent="1"/>
    </xf>
    <xf numFmtId="164" fontId="72" fillId="3" borderId="44" xfId="1" applyNumberFormat="1" applyFont="1" applyFill="1" applyBorder="1" applyAlignment="1">
      <alignment horizontal="right" vertical="center" indent="1"/>
    </xf>
    <xf numFmtId="165" fontId="72" fillId="3" borderId="45" xfId="1" applyNumberFormat="1" applyFont="1" applyFill="1" applyBorder="1" applyAlignment="1">
      <alignment horizontal="right" vertical="center" indent="1"/>
    </xf>
    <xf numFmtId="167" fontId="28" fillId="3" borderId="44" xfId="1" applyNumberFormat="1" applyFont="1" applyFill="1" applyBorder="1" applyAlignment="1">
      <alignment horizontal="right" vertical="center" indent="1"/>
    </xf>
    <xf numFmtId="0" fontId="6" fillId="0" borderId="50" xfId="4" applyFont="1" applyBorder="1" applyAlignment="1" applyProtection="1">
      <alignment horizontal="center" vertical="center"/>
      <protection locked="0"/>
    </xf>
    <xf numFmtId="9" fontId="28" fillId="0" borderId="50" xfId="4" applyNumberFormat="1" applyFont="1" applyBorder="1" applyAlignment="1" applyProtection="1">
      <alignment horizontal="center" vertical="center"/>
      <protection locked="0"/>
    </xf>
    <xf numFmtId="164" fontId="72" fillId="3" borderId="50" xfId="1" applyNumberFormat="1" applyFont="1" applyFill="1" applyBorder="1" applyAlignment="1" applyProtection="1">
      <alignment horizontal="right" vertical="center" indent="1"/>
      <protection locked="0"/>
    </xf>
    <xf numFmtId="166" fontId="28" fillId="3" borderId="50" xfId="1" applyNumberFormat="1" applyFont="1" applyFill="1" applyBorder="1" applyAlignment="1" applyProtection="1">
      <alignment horizontal="right" vertical="center" indent="1"/>
      <protection locked="0"/>
    </xf>
    <xf numFmtId="9" fontId="28" fillId="0" borderId="44" xfId="4" applyNumberFormat="1" applyFont="1" applyBorder="1" applyAlignment="1" applyProtection="1">
      <alignment horizontal="center" vertical="center"/>
      <protection locked="0"/>
    </xf>
    <xf numFmtId="164" fontId="28" fillId="3" borderId="44" xfId="1" applyNumberFormat="1" applyFont="1" applyFill="1" applyBorder="1" applyAlignment="1" applyProtection="1">
      <alignment horizontal="right" vertical="center" indent="1"/>
      <protection locked="0"/>
    </xf>
    <xf numFmtId="165" fontId="28" fillId="3" borderId="44" xfId="1" applyNumberFormat="1" applyFont="1" applyFill="1" applyBorder="1" applyAlignment="1" applyProtection="1">
      <alignment horizontal="right" vertical="center" indent="2"/>
      <protection locked="0"/>
    </xf>
    <xf numFmtId="9" fontId="28" fillId="0" borderId="44" xfId="0" applyNumberFormat="1" applyFont="1" applyBorder="1" applyAlignment="1" applyProtection="1">
      <alignment horizontal="center" vertical="center"/>
      <protection locked="0"/>
    </xf>
    <xf numFmtId="9" fontId="36" fillId="0" borderId="44" xfId="4" applyNumberFormat="1" applyFont="1" applyBorder="1" applyAlignment="1" applyProtection="1">
      <alignment horizontal="center" vertical="center"/>
      <protection locked="0"/>
    </xf>
    <xf numFmtId="9" fontId="36" fillId="0" borderId="44" xfId="0" applyNumberFormat="1" applyFont="1" applyBorder="1" applyAlignment="1" applyProtection="1">
      <alignment horizontal="center" vertical="center"/>
      <protection locked="0"/>
    </xf>
    <xf numFmtId="167" fontId="28" fillId="3" borderId="44" xfId="1" applyNumberFormat="1" applyFont="1" applyFill="1" applyBorder="1" applyAlignment="1" applyProtection="1">
      <alignment horizontal="right" vertical="center" indent="1"/>
      <protection locked="0"/>
    </xf>
    <xf numFmtId="0" fontId="7" fillId="0" borderId="43" xfId="4" quotePrefix="1" applyFont="1" applyBorder="1" applyAlignment="1" applyProtection="1">
      <alignment horizontal="center" vertical="center"/>
      <protection locked="0"/>
    </xf>
    <xf numFmtId="0" fontId="6" fillId="0" borderId="44" xfId="4" quotePrefix="1" applyFont="1" applyBorder="1" applyAlignment="1" applyProtection="1">
      <alignment horizontal="center" vertical="center"/>
      <protection locked="0"/>
    </xf>
    <xf numFmtId="0" fontId="36" fillId="0" borderId="44" xfId="6" applyFont="1" applyBorder="1" applyAlignment="1" applyProtection="1">
      <alignment horizontal="left" vertical="center"/>
      <protection locked="0"/>
    </xf>
    <xf numFmtId="166" fontId="23" fillId="0" borderId="0" xfId="6" applyNumberFormat="1" applyFont="1" applyAlignment="1">
      <alignment vertical="center"/>
    </xf>
    <xf numFmtId="9" fontId="28" fillId="3" borderId="42" xfId="6" applyNumberFormat="1" applyFont="1" applyFill="1" applyBorder="1" applyAlignment="1">
      <alignment horizontal="center" vertical="center"/>
    </xf>
    <xf numFmtId="164" fontId="7" fillId="0" borderId="44" xfId="1" applyNumberFormat="1" applyFont="1" applyFill="1" applyBorder="1" applyAlignment="1">
      <alignment vertical="center"/>
    </xf>
    <xf numFmtId="165" fontId="7" fillId="0" borderId="45" xfId="1" applyNumberFormat="1" applyFont="1" applyFill="1" applyBorder="1" applyAlignment="1">
      <alignment vertical="center"/>
    </xf>
    <xf numFmtId="167" fontId="45" fillId="0" borderId="44" xfId="1" applyNumberFormat="1" applyFont="1" applyFill="1" applyBorder="1" applyAlignment="1" applyProtection="1">
      <alignment vertical="center"/>
      <protection locked="0"/>
    </xf>
    <xf numFmtId="166" fontId="45" fillId="0" borderId="44" xfId="1" applyNumberFormat="1" applyFont="1" applyFill="1" applyBorder="1" applyAlignment="1" applyProtection="1">
      <alignment vertical="center"/>
      <protection locked="0"/>
    </xf>
    <xf numFmtId="0" fontId="7" fillId="0" borderId="44" xfId="4" applyFont="1" applyBorder="1" applyAlignment="1" applyProtection="1">
      <alignment horizontal="center" vertical="center"/>
      <protection locked="0"/>
    </xf>
    <xf numFmtId="167" fontId="6" fillId="0" borderId="44" xfId="1" applyNumberFormat="1" applyFont="1" applyFill="1" applyBorder="1" applyAlignment="1" applyProtection="1">
      <alignment vertical="center"/>
      <protection locked="0"/>
    </xf>
    <xf numFmtId="166" fontId="6" fillId="0" borderId="44" xfId="1" applyNumberFormat="1" applyFont="1" applyFill="1" applyBorder="1" applyAlignment="1" applyProtection="1">
      <alignment vertical="center"/>
      <protection locked="0"/>
    </xf>
    <xf numFmtId="164" fontId="6" fillId="0" borderId="44" xfId="1" applyNumberFormat="1" applyFont="1" applyFill="1" applyBorder="1" applyAlignment="1" applyProtection="1">
      <alignment vertical="center"/>
      <protection locked="0"/>
    </xf>
    <xf numFmtId="165" fontId="6" fillId="0" borderId="44" xfId="1" applyNumberFormat="1" applyFont="1" applyFill="1" applyBorder="1" applyAlignment="1" applyProtection="1">
      <alignment vertical="center"/>
      <protection locked="0"/>
    </xf>
    <xf numFmtId="164" fontId="45" fillId="0" borderId="44" xfId="1" applyNumberFormat="1" applyFont="1" applyFill="1" applyBorder="1" applyAlignment="1" applyProtection="1">
      <alignment vertical="center"/>
      <protection locked="0"/>
    </xf>
    <xf numFmtId="165" fontId="45" fillId="0" borderId="44" xfId="1" applyNumberFormat="1" applyFont="1" applyFill="1" applyBorder="1" applyAlignment="1" applyProtection="1">
      <alignment vertical="center"/>
      <protection locked="0"/>
    </xf>
    <xf numFmtId="0" fontId="28" fillId="0" borderId="44" xfId="0" applyFont="1" applyBorder="1" applyProtection="1">
      <protection locked="0"/>
    </xf>
    <xf numFmtId="9" fontId="6" fillId="0" borderId="44" xfId="4" applyNumberFormat="1" applyFont="1" applyBorder="1" applyAlignment="1" applyProtection="1">
      <alignment horizontal="center" vertical="center"/>
      <protection locked="0"/>
    </xf>
    <xf numFmtId="0" fontId="6" fillId="0" borderId="49" xfId="4" applyFont="1" applyBorder="1" applyAlignment="1" applyProtection="1">
      <alignment horizontal="center" vertical="center"/>
      <protection locked="0"/>
    </xf>
    <xf numFmtId="164" fontId="6" fillId="0" borderId="49" xfId="1" applyNumberFormat="1" applyFont="1" applyFill="1" applyBorder="1" applyAlignment="1" applyProtection="1">
      <alignment vertical="center"/>
      <protection locked="0"/>
    </xf>
    <xf numFmtId="165" fontId="6" fillId="0" borderId="49" xfId="1" applyNumberFormat="1" applyFont="1" applyFill="1" applyBorder="1" applyAlignment="1" applyProtection="1">
      <alignment vertical="center"/>
      <protection locked="0"/>
    </xf>
    <xf numFmtId="0" fontId="68" fillId="0" borderId="43" xfId="4" applyFont="1" applyBorder="1" applyAlignment="1" applyProtection="1">
      <alignment horizontal="center" vertical="center"/>
      <protection locked="0"/>
    </xf>
    <xf numFmtId="0" fontId="66" fillId="0" borderId="44" xfId="4" applyFont="1" applyBorder="1" applyAlignment="1" applyProtection="1">
      <alignment horizontal="center" vertical="center"/>
      <protection locked="0"/>
    </xf>
    <xf numFmtId="0" fontId="6" fillId="0" borderId="44" xfId="4" applyFont="1" applyBorder="1" applyAlignment="1" applyProtection="1">
      <alignment horizontal="left" vertical="center" wrapText="1" indent="1"/>
      <protection locked="0"/>
    </xf>
    <xf numFmtId="165" fontId="7" fillId="5" borderId="14" xfId="1" quotePrefix="1" applyNumberFormat="1" applyFont="1" applyFill="1" applyBorder="1" applyAlignment="1">
      <alignment horizontal="center" vertical="center" wrapText="1"/>
    </xf>
    <xf numFmtId="168" fontId="4" fillId="3" borderId="13" xfId="1" applyNumberFormat="1" applyFont="1" applyFill="1" applyBorder="1" applyAlignment="1" applyProtection="1">
      <alignment horizontal="center" vertical="center"/>
      <protection locked="0"/>
    </xf>
    <xf numFmtId="179" fontId="28" fillId="3" borderId="44" xfId="1" applyNumberFormat="1" applyFont="1" applyFill="1" applyBorder="1" applyAlignment="1" applyProtection="1">
      <alignment horizontal="center" vertical="center"/>
      <protection locked="0"/>
    </xf>
    <xf numFmtId="165" fontId="23" fillId="3" borderId="44" xfId="24" applyNumberFormat="1" applyFont="1" applyFill="1" applyBorder="1" applyAlignment="1" applyProtection="1">
      <alignment horizontal="right" vertical="center"/>
      <protection locked="0"/>
    </xf>
    <xf numFmtId="164" fontId="55" fillId="3" borderId="42" xfId="1" applyNumberFormat="1" applyFont="1" applyFill="1" applyBorder="1" applyAlignment="1" applyProtection="1">
      <alignment vertical="center"/>
      <protection locked="0"/>
    </xf>
    <xf numFmtId="165" fontId="55" fillId="3" borderId="42" xfId="1" applyNumberFormat="1" applyFont="1" applyFill="1" applyBorder="1" applyAlignment="1" applyProtection="1">
      <alignment vertical="center"/>
      <protection locked="0"/>
    </xf>
    <xf numFmtId="0" fontId="5" fillId="3" borderId="41" xfId="4" applyFont="1" applyFill="1" applyBorder="1" applyAlignment="1">
      <alignment horizontal="center" vertical="center"/>
    </xf>
    <xf numFmtId="0" fontId="23" fillId="3" borderId="42" xfId="4" applyFont="1" applyFill="1" applyBorder="1" applyAlignment="1">
      <alignment horizontal="center" vertical="center"/>
    </xf>
    <xf numFmtId="0" fontId="5" fillId="3" borderId="42" xfId="4" applyFont="1" applyFill="1" applyBorder="1" applyAlignment="1">
      <alignment vertical="center"/>
    </xf>
    <xf numFmtId="0" fontId="23" fillId="3" borderId="42" xfId="4" applyFont="1" applyFill="1" applyBorder="1" applyAlignment="1" applyProtection="1">
      <alignment horizontal="center" vertical="center"/>
      <protection locked="0"/>
    </xf>
    <xf numFmtId="164" fontId="23" fillId="3" borderId="42" xfId="24" applyNumberFormat="1" applyFont="1" applyFill="1" applyBorder="1" applyAlignment="1" applyProtection="1">
      <alignment horizontal="right" vertical="center" indent="1"/>
      <protection locked="0"/>
    </xf>
    <xf numFmtId="165" fontId="23" fillId="3" borderId="42" xfId="24" applyNumberFormat="1" applyFont="1" applyFill="1" applyBorder="1" applyAlignment="1" applyProtection="1">
      <alignment horizontal="right" vertical="center" indent="1"/>
      <protection locked="0"/>
    </xf>
    <xf numFmtId="164" fontId="5" fillId="3" borderId="42" xfId="24" applyNumberFormat="1" applyFont="1" applyFill="1" applyBorder="1" applyAlignment="1">
      <alignment horizontal="right" vertical="center" indent="1"/>
    </xf>
    <xf numFmtId="165" fontId="5" fillId="3" borderId="42" xfId="24" applyNumberFormat="1" applyFont="1" applyFill="1" applyBorder="1" applyAlignment="1">
      <alignment horizontal="right" vertical="center" indent="1"/>
    </xf>
    <xf numFmtId="0" fontId="5" fillId="5" borderId="27" xfId="4" applyFont="1" applyFill="1" applyBorder="1" applyAlignment="1">
      <alignment horizontal="center" vertical="center"/>
    </xf>
    <xf numFmtId="0" fontId="5" fillId="5" borderId="94" xfId="4" applyFont="1" applyFill="1" applyBorder="1" applyAlignment="1">
      <alignment horizontal="center" vertical="center"/>
    </xf>
    <xf numFmtId="0" fontId="5" fillId="5" borderId="59" xfId="4" applyFont="1" applyFill="1" applyBorder="1" applyAlignment="1">
      <alignment horizontal="center" vertical="center"/>
    </xf>
    <xf numFmtId="9" fontId="22" fillId="8" borderId="34" xfId="15" quotePrefix="1" applyFont="1" applyFill="1" applyBorder="1" applyAlignment="1" applyProtection="1">
      <alignment vertical="center" wrapText="1"/>
      <protection locked="0"/>
    </xf>
    <xf numFmtId="167" fontId="4" fillId="3" borderId="0" xfId="1" applyNumberFormat="1" applyFont="1" applyFill="1" applyBorder="1" applyAlignment="1" applyProtection="1">
      <alignment horizontal="center" vertical="center"/>
    </xf>
    <xf numFmtId="0" fontId="31" fillId="0" borderId="0" xfId="0" applyFont="1"/>
    <xf numFmtId="0" fontId="73" fillId="0" borderId="0" xfId="0" applyFont="1" applyAlignment="1">
      <alignment vertical="center"/>
    </xf>
    <xf numFmtId="0" fontId="10" fillId="3" borderId="0" xfId="0" applyFont="1" applyFill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28" fillId="0" borderId="0" xfId="0" applyFont="1"/>
    <xf numFmtId="0" fontId="14" fillId="0" borderId="0" xfId="0" applyFont="1" applyAlignment="1">
      <alignment vertical="center"/>
    </xf>
    <xf numFmtId="0" fontId="17" fillId="0" borderId="0" xfId="0" applyFont="1"/>
    <xf numFmtId="0" fontId="16" fillId="0" borderId="32" xfId="0" applyFont="1" applyBorder="1" applyAlignment="1">
      <alignment horizontal="center" vertical="center"/>
    </xf>
    <xf numFmtId="0" fontId="14" fillId="0" borderId="33" xfId="0" applyFont="1" applyBorder="1" applyAlignment="1">
      <alignment vertical="center"/>
    </xf>
    <xf numFmtId="0" fontId="22" fillId="5" borderId="18" xfId="0" applyFon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21" fillId="0" borderId="58" xfId="0" applyFont="1" applyBorder="1" applyAlignment="1">
      <alignment horizontal="center" vertical="center" wrapText="1"/>
    </xf>
    <xf numFmtId="0" fontId="21" fillId="0" borderId="61" xfId="0" applyFont="1" applyBorder="1" applyAlignment="1">
      <alignment vertical="center" wrapText="1"/>
    </xf>
    <xf numFmtId="0" fontId="21" fillId="0" borderId="60" xfId="0" applyFont="1" applyBorder="1" applyAlignment="1">
      <alignment vertical="center" wrapText="1"/>
    </xf>
    <xf numFmtId="164" fontId="21" fillId="0" borderId="35" xfId="1" applyNumberFormat="1" applyFont="1" applyBorder="1" applyAlignment="1" applyProtection="1">
      <alignment horizontal="right" vertical="center" indent="1"/>
    </xf>
    <xf numFmtId="165" fontId="21" fillId="0" borderId="23" xfId="2" applyNumberFormat="1" applyFont="1" applyBorder="1" applyAlignment="1" applyProtection="1">
      <alignment horizontal="right" vertical="center" indent="1"/>
    </xf>
    <xf numFmtId="177" fontId="28" fillId="0" borderId="0" xfId="1" applyNumberFormat="1" applyFont="1" applyProtection="1"/>
    <xf numFmtId="0" fontId="21" fillId="0" borderId="24" xfId="0" applyFont="1" applyBorder="1" applyAlignment="1">
      <alignment horizontal="center" vertical="center" wrapText="1"/>
    </xf>
    <xf numFmtId="0" fontId="21" fillId="0" borderId="46" xfId="0" quotePrefix="1" applyFont="1" applyBorder="1" applyAlignment="1">
      <alignment horizontal="left" vertical="center" wrapText="1"/>
    </xf>
    <xf numFmtId="0" fontId="21" fillId="0" borderId="47" xfId="0" quotePrefix="1" applyFont="1" applyBorder="1" applyAlignment="1">
      <alignment horizontal="left" vertical="center" wrapText="1"/>
    </xf>
    <xf numFmtId="164" fontId="21" fillId="0" borderId="1" xfId="1" applyNumberFormat="1" applyFont="1" applyBorder="1" applyAlignment="1" applyProtection="1">
      <alignment horizontal="right" vertical="center" indent="1"/>
    </xf>
    <xf numFmtId="165" fontId="21" fillId="0" borderId="25" xfId="2" applyNumberFormat="1" applyFont="1" applyFill="1" applyBorder="1" applyAlignment="1" applyProtection="1">
      <alignment horizontal="right" vertical="center" indent="1"/>
    </xf>
    <xf numFmtId="0" fontId="21" fillId="0" borderId="46" xfId="0" applyFont="1" applyBorder="1" applyAlignment="1">
      <alignment horizontal="left" vertical="center" wrapText="1"/>
    </xf>
    <xf numFmtId="0" fontId="21" fillId="0" borderId="47" xfId="0" applyFont="1" applyBorder="1" applyAlignment="1">
      <alignment horizontal="left" vertical="center" wrapText="1"/>
    </xf>
    <xf numFmtId="164" fontId="21" fillId="0" borderId="8" xfId="1" applyNumberFormat="1" applyFont="1" applyBorder="1" applyAlignment="1" applyProtection="1">
      <alignment horizontal="right" vertical="center" indent="1"/>
    </xf>
    <xf numFmtId="165" fontId="21" fillId="0" borderId="93" xfId="2" applyNumberFormat="1" applyFont="1" applyFill="1" applyBorder="1" applyAlignment="1" applyProtection="1">
      <alignment horizontal="right" vertical="center" indent="1"/>
    </xf>
    <xf numFmtId="164" fontId="21" fillId="0" borderId="30" xfId="1" applyNumberFormat="1" applyFont="1" applyBorder="1" applyAlignment="1" applyProtection="1">
      <alignment horizontal="right" vertical="center" indent="1"/>
    </xf>
    <xf numFmtId="165" fontId="21" fillId="0" borderId="31" xfId="2" applyNumberFormat="1" applyFont="1" applyFill="1" applyBorder="1" applyAlignment="1" applyProtection="1">
      <alignment horizontal="right" vertical="center" indent="1"/>
    </xf>
    <xf numFmtId="177" fontId="72" fillId="0" borderId="0" xfId="0" applyNumberFormat="1" applyFont="1"/>
    <xf numFmtId="164" fontId="22" fillId="0" borderId="1" xfId="0" applyNumberFormat="1" applyFont="1" applyBorder="1" applyAlignment="1">
      <alignment horizontal="right" vertical="center" indent="1"/>
    </xf>
    <xf numFmtId="165" fontId="22" fillId="0" borderId="1" xfId="0" applyNumberFormat="1" applyFont="1" applyBorder="1" applyAlignment="1">
      <alignment horizontal="right" vertical="center" indent="1"/>
    </xf>
    <xf numFmtId="9" fontId="22" fillId="3" borderId="1" xfId="15" quotePrefix="1" applyFont="1" applyFill="1" applyBorder="1" applyAlignment="1" applyProtection="1">
      <alignment vertical="center" wrapText="1"/>
    </xf>
    <xf numFmtId="0" fontId="1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64" fontId="21" fillId="0" borderId="79" xfId="0" applyNumberFormat="1" applyFont="1" applyBorder="1" applyAlignment="1">
      <alignment horizontal="right" vertical="center" indent="1"/>
    </xf>
    <xf numFmtId="165" fontId="21" fillId="0" borderId="20" xfId="0" applyNumberFormat="1" applyFont="1" applyBorder="1" applyAlignment="1">
      <alignment horizontal="right" vertical="center" inden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 wrapText="1"/>
    </xf>
    <xf numFmtId="0" fontId="41" fillId="3" borderId="0" xfId="0" quotePrefix="1" applyFont="1" applyFill="1" applyAlignment="1">
      <alignment horizontal="center" vertical="center" wrapText="1"/>
    </xf>
    <xf numFmtId="167" fontId="4" fillId="3" borderId="0" xfId="0" applyNumberFormat="1" applyFont="1" applyFill="1" applyAlignment="1">
      <alignment horizontal="center" vertical="center"/>
    </xf>
    <xf numFmtId="0" fontId="17" fillId="3" borderId="0" xfId="0" applyFont="1" applyFill="1" applyAlignment="1">
      <alignment horizontal="left" vertical="top" wrapText="1"/>
    </xf>
    <xf numFmtId="0" fontId="14" fillId="0" borderId="0" xfId="0" quotePrefix="1" applyFont="1" applyAlignment="1">
      <alignment horizontal="center" vertical="center"/>
    </xf>
    <xf numFmtId="172" fontId="4" fillId="0" borderId="14" xfId="0" applyNumberFormat="1" applyFont="1" applyBorder="1" applyAlignment="1" applyProtection="1">
      <alignment horizontal="center" vertical="center"/>
      <protection locked="0"/>
    </xf>
    <xf numFmtId="167" fontId="14" fillId="0" borderId="0" xfId="0" applyNumberFormat="1" applyFont="1" applyAlignment="1">
      <alignment vertical="center"/>
    </xf>
    <xf numFmtId="180" fontId="14" fillId="0" borderId="0" xfId="3" applyNumberFormat="1" applyFont="1" applyAlignment="1">
      <alignment vertical="center"/>
    </xf>
    <xf numFmtId="180" fontId="14" fillId="0" borderId="0" xfId="0" applyNumberFormat="1" applyFont="1" applyAlignment="1">
      <alignment vertical="center"/>
    </xf>
    <xf numFmtId="0" fontId="4" fillId="0" borderId="0" xfId="4" applyFont="1" applyAlignment="1">
      <alignment horizontal="center"/>
    </xf>
    <xf numFmtId="0" fontId="17" fillId="3" borderId="0" xfId="0" applyFont="1" applyFill="1" applyAlignment="1">
      <alignment horizontal="left" vertical="top" wrapText="1"/>
    </xf>
    <xf numFmtId="9" fontId="22" fillId="0" borderId="11" xfId="15" quotePrefix="1" applyFont="1" applyBorder="1" applyAlignment="1" applyProtection="1">
      <alignment horizontal="center" vertical="center" wrapText="1"/>
    </xf>
    <xf numFmtId="9" fontId="22" fillId="0" borderId="28" xfId="15" quotePrefix="1" applyFont="1" applyBorder="1" applyAlignment="1" applyProtection="1">
      <alignment horizontal="center" vertical="center" wrapText="1"/>
    </xf>
    <xf numFmtId="0" fontId="4" fillId="0" borderId="3" xfId="4" applyFont="1" applyBorder="1" applyAlignment="1">
      <alignment horizontal="center"/>
    </xf>
    <xf numFmtId="0" fontId="76" fillId="5" borderId="11" xfId="0" quotePrefix="1" applyFont="1" applyFill="1" applyBorder="1" applyAlignment="1">
      <alignment horizontal="center" vertical="center" wrapText="1"/>
    </xf>
    <xf numFmtId="0" fontId="76" fillId="5" borderId="12" xfId="0" quotePrefix="1" applyFont="1" applyFill="1" applyBorder="1" applyAlignment="1">
      <alignment horizontal="center" vertical="center" wrapText="1"/>
    </xf>
    <xf numFmtId="0" fontId="76" fillId="5" borderId="13" xfId="0" quotePrefix="1" applyFont="1" applyFill="1" applyBorder="1" applyAlignment="1">
      <alignment horizontal="center" vertical="center" wrapText="1"/>
    </xf>
    <xf numFmtId="167" fontId="77" fillId="0" borderId="11" xfId="0" applyNumberFormat="1" applyFont="1" applyBorder="1" applyAlignment="1">
      <alignment horizontal="right" vertical="center" indent="2"/>
    </xf>
    <xf numFmtId="167" fontId="77" fillId="0" borderId="13" xfId="0" applyNumberFormat="1" applyFont="1" applyBorder="1" applyAlignment="1">
      <alignment horizontal="right" vertical="center" indent="2"/>
    </xf>
    <xf numFmtId="0" fontId="20" fillId="2" borderId="11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74" fillId="0" borderId="11" xfId="0" quotePrefix="1" applyFont="1" applyBorder="1" applyAlignment="1">
      <alignment horizontal="center" vertical="center" wrapText="1"/>
    </xf>
    <xf numFmtId="0" fontId="74" fillId="0" borderId="12" xfId="0" quotePrefix="1" applyFont="1" applyBorder="1" applyAlignment="1">
      <alignment horizontal="center" vertical="center" wrapText="1"/>
    </xf>
    <xf numFmtId="0" fontId="74" fillId="0" borderId="28" xfId="0" quotePrefix="1" applyFont="1" applyBorder="1" applyAlignment="1">
      <alignment horizontal="center" vertical="center" wrapText="1"/>
    </xf>
    <xf numFmtId="0" fontId="41" fillId="5" borderId="17" xfId="0" quotePrefix="1" applyFont="1" applyFill="1" applyBorder="1" applyAlignment="1">
      <alignment horizontal="center" vertical="center" wrapText="1"/>
    </xf>
    <xf numFmtId="0" fontId="41" fillId="5" borderId="18" xfId="0" quotePrefix="1" applyFont="1" applyFill="1" applyBorder="1" applyAlignment="1">
      <alignment horizontal="center" vertical="center" wrapText="1"/>
    </xf>
    <xf numFmtId="0" fontId="41" fillId="5" borderId="29" xfId="0" quotePrefix="1" applyFont="1" applyFill="1" applyBorder="1" applyAlignment="1">
      <alignment horizontal="center" vertical="center" wrapText="1"/>
    </xf>
    <xf numFmtId="0" fontId="41" fillId="5" borderId="21" xfId="0" quotePrefix="1" applyFont="1" applyFill="1" applyBorder="1" applyAlignment="1">
      <alignment horizontal="center" vertical="center" wrapText="1"/>
    </xf>
    <xf numFmtId="0" fontId="41" fillId="5" borderId="22" xfId="0" quotePrefix="1" applyFont="1" applyFill="1" applyBorder="1" applyAlignment="1">
      <alignment horizontal="center" vertical="center" wrapText="1"/>
    </xf>
    <xf numFmtId="0" fontId="41" fillId="5" borderId="57" xfId="0" quotePrefix="1" applyFont="1" applyFill="1" applyBorder="1" applyAlignment="1">
      <alignment horizontal="center" vertical="center" wrapText="1"/>
    </xf>
    <xf numFmtId="0" fontId="75" fillId="5" borderId="11" xfId="0" quotePrefix="1" applyFont="1" applyFill="1" applyBorder="1" applyAlignment="1">
      <alignment horizontal="center" vertical="center" wrapText="1"/>
    </xf>
    <xf numFmtId="0" fontId="75" fillId="5" borderId="12" xfId="0" quotePrefix="1" applyFont="1" applyFill="1" applyBorder="1" applyAlignment="1">
      <alignment horizontal="center" vertical="center" wrapText="1"/>
    </xf>
    <xf numFmtId="0" fontId="75" fillId="5" borderId="13" xfId="0" quotePrefix="1" applyFont="1" applyFill="1" applyBorder="1" applyAlignment="1">
      <alignment horizontal="center" vertical="center" wrapText="1"/>
    </xf>
    <xf numFmtId="0" fontId="34" fillId="0" borderId="9" xfId="4" applyFont="1" applyBorder="1" applyAlignment="1">
      <alignment horizontal="center" vertical="top" wrapText="1"/>
    </xf>
    <xf numFmtId="0" fontId="34" fillId="0" borderId="0" xfId="4" applyFont="1" applyAlignment="1">
      <alignment horizontal="center" vertical="top"/>
    </xf>
    <xf numFmtId="0" fontId="34" fillId="0" borderId="10" xfId="4" applyFont="1" applyBorder="1" applyAlignment="1">
      <alignment horizontal="center" vertical="top"/>
    </xf>
    <xf numFmtId="0" fontId="34" fillId="0" borderId="9" xfId="4" applyFont="1" applyBorder="1" applyAlignment="1">
      <alignment horizontal="center" vertical="top"/>
    </xf>
    <xf numFmtId="0" fontId="34" fillId="0" borderId="5" xfId="4" applyFont="1" applyBorder="1" applyAlignment="1">
      <alignment horizontal="center" vertical="top"/>
    </xf>
    <xf numFmtId="0" fontId="34" fillId="0" borderId="6" xfId="4" applyFont="1" applyBorder="1" applyAlignment="1">
      <alignment horizontal="center" vertical="top"/>
    </xf>
    <xf numFmtId="0" fontId="34" fillId="0" borderId="7" xfId="4" applyFont="1" applyBorder="1" applyAlignment="1">
      <alignment horizontal="center" vertical="top"/>
    </xf>
    <xf numFmtId="0" fontId="32" fillId="0" borderId="2" xfId="4" quotePrefix="1" applyFont="1" applyBorder="1" applyAlignment="1">
      <alignment horizontal="center" vertical="center" wrapText="1"/>
    </xf>
    <xf numFmtId="0" fontId="32" fillId="0" borderId="3" xfId="4" quotePrefix="1" applyFont="1" applyBorder="1" applyAlignment="1">
      <alignment horizontal="center" vertical="center" wrapText="1"/>
    </xf>
    <xf numFmtId="0" fontId="32" fillId="0" borderId="4" xfId="4" quotePrefix="1" applyFont="1" applyBorder="1" applyAlignment="1">
      <alignment horizontal="center" vertical="center" wrapText="1"/>
    </xf>
    <xf numFmtId="0" fontId="32" fillId="0" borderId="9" xfId="4" quotePrefix="1" applyFont="1" applyBorder="1" applyAlignment="1">
      <alignment horizontal="center" vertical="center" wrapText="1"/>
    </xf>
    <xf numFmtId="0" fontId="32" fillId="0" borderId="0" xfId="4" quotePrefix="1" applyFont="1" applyAlignment="1">
      <alignment horizontal="center" vertical="center" wrapText="1"/>
    </xf>
    <xf numFmtId="0" fontId="32" fillId="0" borderId="10" xfId="4" quotePrefix="1" applyFont="1" applyBorder="1" applyAlignment="1">
      <alignment horizontal="center" vertical="center" wrapText="1"/>
    </xf>
    <xf numFmtId="0" fontId="33" fillId="0" borderId="9" xfId="4" quotePrefix="1" applyFont="1" applyBorder="1" applyAlignment="1">
      <alignment horizontal="center" vertical="center" wrapText="1"/>
    </xf>
    <xf numFmtId="0" fontId="33" fillId="0" borderId="0" xfId="4" applyFont="1" applyAlignment="1">
      <alignment horizontal="center" vertical="center" wrapText="1"/>
    </xf>
    <xf numFmtId="0" fontId="33" fillId="0" borderId="10" xfId="4" applyFont="1" applyBorder="1" applyAlignment="1">
      <alignment horizontal="center" vertical="center" wrapText="1"/>
    </xf>
    <xf numFmtId="0" fontId="33" fillId="0" borderId="9" xfId="4" applyFont="1" applyBorder="1" applyAlignment="1">
      <alignment horizontal="center" vertical="center" wrapText="1"/>
    </xf>
    <xf numFmtId="0" fontId="3" fillId="0" borderId="2" xfId="4" quotePrefix="1" applyFont="1" applyBorder="1" applyAlignment="1">
      <alignment horizontal="center" vertical="center" wrapText="1"/>
    </xf>
    <xf numFmtId="0" fontId="3" fillId="0" borderId="3" xfId="4" quotePrefix="1" applyFont="1" applyBorder="1" applyAlignment="1">
      <alignment horizontal="center" vertical="center" wrapText="1"/>
    </xf>
    <xf numFmtId="0" fontId="3" fillId="0" borderId="4" xfId="4" quotePrefix="1" applyFont="1" applyBorder="1" applyAlignment="1">
      <alignment horizontal="center" vertical="center" wrapText="1"/>
    </xf>
    <xf numFmtId="0" fontId="3" fillId="0" borderId="9" xfId="4" quotePrefix="1" applyFont="1" applyBorder="1" applyAlignment="1">
      <alignment horizontal="center" vertical="center" wrapText="1"/>
    </xf>
    <xf numFmtId="0" fontId="3" fillId="0" borderId="0" xfId="4" quotePrefix="1" applyFont="1" applyAlignment="1">
      <alignment horizontal="center" vertical="center" wrapText="1"/>
    </xf>
    <xf numFmtId="0" fontId="3" fillId="0" borderId="10" xfId="4" quotePrefix="1" applyFont="1" applyBorder="1" applyAlignment="1">
      <alignment horizontal="center" vertical="center" wrapText="1"/>
    </xf>
    <xf numFmtId="0" fontId="3" fillId="0" borderId="5" xfId="4" quotePrefix="1" applyFont="1" applyBorder="1" applyAlignment="1">
      <alignment horizontal="center" vertical="center" wrapText="1"/>
    </xf>
    <xf numFmtId="0" fontId="3" fillId="0" borderId="6" xfId="4" quotePrefix="1" applyFont="1" applyBorder="1" applyAlignment="1">
      <alignment horizontal="center" vertical="center" wrapText="1"/>
    </xf>
    <xf numFmtId="0" fontId="3" fillId="0" borderId="7" xfId="4" quotePrefix="1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9" fillId="2" borderId="11" xfId="6" applyFont="1" applyFill="1" applyBorder="1" applyAlignment="1">
      <alignment horizontal="center" vertical="center" wrapText="1"/>
    </xf>
    <xf numFmtId="0" fontId="19" fillId="2" borderId="12" xfId="6" applyFont="1" applyFill="1" applyBorder="1" applyAlignment="1">
      <alignment horizontal="center" vertical="center" wrapText="1"/>
    </xf>
    <xf numFmtId="0" fontId="19" fillId="2" borderId="13" xfId="6" applyFont="1" applyFill="1" applyBorder="1" applyAlignment="1">
      <alignment horizontal="center" vertical="center" wrapText="1"/>
    </xf>
    <xf numFmtId="0" fontId="9" fillId="2" borderId="11" xfId="6" quotePrefix="1" applyFont="1" applyFill="1" applyBorder="1" applyAlignment="1">
      <alignment horizontal="center" vertical="center" wrapText="1"/>
    </xf>
    <xf numFmtId="0" fontId="21" fillId="0" borderId="26" xfId="6" applyFont="1" applyBorder="1" applyAlignment="1">
      <alignment horizontal="center" vertical="center"/>
    </xf>
    <xf numFmtId="0" fontId="21" fillId="5" borderId="17" xfId="6" applyFont="1" applyFill="1" applyBorder="1" applyAlignment="1">
      <alignment horizontal="center" vertical="center" wrapText="1"/>
    </xf>
    <xf numFmtId="0" fontId="21" fillId="5" borderId="18" xfId="6" applyFont="1" applyFill="1" applyBorder="1" applyAlignment="1">
      <alignment horizontal="center" vertical="center" wrapText="1"/>
    </xf>
    <xf numFmtId="0" fontId="21" fillId="5" borderId="21" xfId="6" applyFont="1" applyFill="1" applyBorder="1" applyAlignment="1">
      <alignment horizontal="center" vertical="center" wrapText="1"/>
    </xf>
    <xf numFmtId="0" fontId="21" fillId="5" borderId="22" xfId="6" applyFont="1" applyFill="1" applyBorder="1" applyAlignment="1">
      <alignment horizontal="center" vertical="center" wrapText="1"/>
    </xf>
    <xf numFmtId="0" fontId="4" fillId="5" borderId="30" xfId="6" applyFont="1" applyFill="1" applyBorder="1" applyAlignment="1">
      <alignment horizontal="center" vertical="center"/>
    </xf>
    <xf numFmtId="0" fontId="6" fillId="5" borderId="31" xfId="6" applyFont="1" applyFill="1" applyBorder="1" applyAlignment="1">
      <alignment horizontal="center" vertical="center"/>
    </xf>
    <xf numFmtId="0" fontId="4" fillId="0" borderId="1" xfId="4" applyFont="1" applyBorder="1" applyAlignment="1">
      <alignment horizontal="left" vertical="center"/>
    </xf>
    <xf numFmtId="0" fontId="21" fillId="5" borderId="21" xfId="4" quotePrefix="1" applyFont="1" applyFill="1" applyBorder="1" applyAlignment="1">
      <alignment horizontal="right" vertical="center" wrapText="1"/>
    </xf>
    <xf numFmtId="0" fontId="21" fillId="5" borderId="22" xfId="4" quotePrefix="1" applyFont="1" applyFill="1" applyBorder="1" applyAlignment="1">
      <alignment horizontal="right" vertical="center" wrapText="1"/>
    </xf>
    <xf numFmtId="0" fontId="4" fillId="0" borderId="35" xfId="4" applyFont="1" applyBorder="1" applyAlignment="1">
      <alignment horizontal="left" vertical="center"/>
    </xf>
    <xf numFmtId="0" fontId="4" fillId="3" borderId="3" xfId="4" applyFont="1" applyFill="1" applyBorder="1" applyAlignment="1">
      <alignment horizontal="center"/>
    </xf>
    <xf numFmtId="0" fontId="4" fillId="3" borderId="0" xfId="4" applyFont="1" applyFill="1" applyAlignment="1">
      <alignment horizontal="center"/>
    </xf>
    <xf numFmtId="0" fontId="27" fillId="3" borderId="18" xfId="6" applyFont="1" applyFill="1" applyBorder="1" applyAlignment="1">
      <alignment horizontal="left" vertical="center"/>
    </xf>
    <xf numFmtId="0" fontId="27" fillId="3" borderId="0" xfId="6" applyFont="1" applyFill="1" applyAlignment="1">
      <alignment horizontal="left" vertical="center"/>
    </xf>
    <xf numFmtId="0" fontId="4" fillId="5" borderId="11" xfId="4" applyFont="1" applyFill="1" applyBorder="1" applyAlignment="1">
      <alignment horizontal="center" vertical="center" wrapText="1"/>
    </xf>
    <xf numFmtId="0" fontId="4" fillId="5" borderId="12" xfId="4" applyFont="1" applyFill="1" applyBorder="1" applyAlignment="1">
      <alignment horizontal="center" vertical="center" wrapText="1"/>
    </xf>
    <xf numFmtId="0" fontId="4" fillId="5" borderId="64" xfId="4" applyFont="1" applyFill="1" applyBorder="1" applyAlignment="1">
      <alignment horizontal="center" vertical="center" wrapText="1"/>
    </xf>
    <xf numFmtId="0" fontId="9" fillId="2" borderId="12" xfId="6" applyFont="1" applyFill="1" applyBorder="1" applyAlignment="1">
      <alignment horizontal="center" vertical="center" wrapText="1"/>
    </xf>
    <xf numFmtId="0" fontId="9" fillId="2" borderId="13" xfId="6" applyFont="1" applyFill="1" applyBorder="1" applyAlignment="1">
      <alignment horizontal="center" vertical="center" wrapText="1"/>
    </xf>
    <xf numFmtId="0" fontId="20" fillId="2" borderId="11" xfId="6" applyFont="1" applyFill="1" applyBorder="1" applyAlignment="1">
      <alignment horizontal="center" vertical="center" wrapText="1"/>
    </xf>
    <xf numFmtId="0" fontId="20" fillId="2" borderId="12" xfId="6" applyFont="1" applyFill="1" applyBorder="1" applyAlignment="1">
      <alignment horizontal="center" vertical="center" wrapText="1"/>
    </xf>
    <xf numFmtId="0" fontId="20" fillId="2" borderId="13" xfId="6" applyFont="1" applyFill="1" applyBorder="1" applyAlignment="1">
      <alignment horizontal="center" vertical="center" wrapText="1"/>
    </xf>
    <xf numFmtId="0" fontId="4" fillId="5" borderId="30" xfId="6" applyFont="1" applyFill="1" applyBorder="1" applyAlignment="1">
      <alignment horizontal="center" vertical="center" textRotation="90" wrapText="1"/>
    </xf>
    <xf numFmtId="0" fontId="18" fillId="5" borderId="36" xfId="6" applyFont="1" applyFill="1" applyBorder="1" applyAlignment="1">
      <alignment horizontal="center" vertical="center" textRotation="90" wrapText="1"/>
    </xf>
    <xf numFmtId="0" fontId="18" fillId="5" borderId="38" xfId="6" applyFont="1" applyFill="1" applyBorder="1" applyAlignment="1">
      <alignment horizontal="center" vertical="center" textRotation="90" wrapText="1"/>
    </xf>
    <xf numFmtId="0" fontId="4" fillId="5" borderId="34" xfId="6" applyFont="1" applyFill="1" applyBorder="1" applyAlignment="1">
      <alignment horizontal="center" vertical="center" textRotation="90" wrapText="1"/>
    </xf>
    <xf numFmtId="0" fontId="18" fillId="5" borderId="37" xfId="6" applyFont="1" applyFill="1" applyBorder="1" applyAlignment="1">
      <alignment horizontal="center" vertical="center" textRotation="90" wrapText="1"/>
    </xf>
    <xf numFmtId="0" fontId="18" fillId="5" borderId="39" xfId="6" applyFont="1" applyFill="1" applyBorder="1" applyAlignment="1">
      <alignment horizontal="center" vertical="center" textRotation="90" wrapText="1"/>
    </xf>
    <xf numFmtId="0" fontId="13" fillId="5" borderId="34" xfId="4" applyFont="1" applyFill="1" applyBorder="1" applyAlignment="1">
      <alignment horizontal="center" vertical="center" textRotation="90" wrapText="1"/>
    </xf>
    <xf numFmtId="0" fontId="2" fillId="5" borderId="37" xfId="4" applyFill="1" applyBorder="1" applyAlignment="1">
      <alignment horizontal="center" vertical="center" textRotation="90" wrapText="1"/>
    </xf>
    <xf numFmtId="0" fontId="2" fillId="5" borderId="39" xfId="4" applyFill="1" applyBorder="1" applyAlignment="1">
      <alignment horizontal="center" vertical="center" textRotation="90" wrapText="1"/>
    </xf>
    <xf numFmtId="0" fontId="4" fillId="5" borderId="35" xfId="6" applyFont="1" applyFill="1" applyBorder="1" applyAlignment="1">
      <alignment horizontal="center" vertical="center" wrapText="1"/>
    </xf>
    <xf numFmtId="0" fontId="6" fillId="5" borderId="35" xfId="6" applyFont="1" applyFill="1" applyBorder="1" applyAlignment="1">
      <alignment horizontal="center" vertical="center" wrapText="1"/>
    </xf>
    <xf numFmtId="0" fontId="6" fillId="5" borderId="1" xfId="6" applyFont="1" applyFill="1" applyBorder="1" applyAlignment="1">
      <alignment horizontal="center" vertical="center" wrapText="1"/>
    </xf>
    <xf numFmtId="0" fontId="6" fillId="5" borderId="23" xfId="6" applyFont="1" applyFill="1" applyBorder="1" applyAlignment="1">
      <alignment horizontal="center" vertical="center" wrapText="1"/>
    </xf>
    <xf numFmtId="0" fontId="6" fillId="5" borderId="25" xfId="6" applyFont="1" applyFill="1" applyBorder="1" applyAlignment="1">
      <alignment horizontal="center" vertical="center" wrapText="1"/>
    </xf>
    <xf numFmtId="0" fontId="5" fillId="5" borderId="80" xfId="4" applyFont="1" applyFill="1" applyBorder="1" applyAlignment="1">
      <alignment horizontal="center" vertical="center" wrapText="1"/>
    </xf>
    <xf numFmtId="0" fontId="5" fillId="5" borderId="28" xfId="4" applyFont="1" applyFill="1" applyBorder="1" applyAlignment="1">
      <alignment horizontal="center" vertical="center" wrapText="1"/>
    </xf>
    <xf numFmtId="0" fontId="4" fillId="5" borderId="11" xfId="4" applyFont="1" applyFill="1" applyBorder="1" applyAlignment="1">
      <alignment horizontal="left" vertical="center" wrapText="1"/>
    </xf>
    <xf numFmtId="0" fontId="4" fillId="5" borderId="12" xfId="4" applyFont="1" applyFill="1" applyBorder="1" applyAlignment="1">
      <alignment horizontal="left" vertical="center" wrapText="1"/>
    </xf>
    <xf numFmtId="0" fontId="4" fillId="5" borderId="28" xfId="4" applyFont="1" applyFill="1" applyBorder="1" applyAlignment="1">
      <alignment horizontal="left" vertical="center" wrapText="1"/>
    </xf>
    <xf numFmtId="0" fontId="20" fillId="2" borderId="11" xfId="4" applyFont="1" applyFill="1" applyBorder="1" applyAlignment="1">
      <alignment horizontal="center" vertical="center" wrapText="1"/>
    </xf>
    <xf numFmtId="0" fontId="20" fillId="2" borderId="12" xfId="4" applyFont="1" applyFill="1" applyBorder="1" applyAlignment="1">
      <alignment horizontal="center" vertical="center" wrapText="1"/>
    </xf>
    <xf numFmtId="0" fontId="20" fillId="2" borderId="13" xfId="4" applyFont="1" applyFill="1" applyBorder="1" applyAlignment="1">
      <alignment horizontal="center" vertical="center" wrapText="1"/>
    </xf>
    <xf numFmtId="0" fontId="4" fillId="5" borderId="30" xfId="4" applyFont="1" applyFill="1" applyBorder="1" applyAlignment="1">
      <alignment horizontal="center" vertical="center" textRotation="90" wrapText="1"/>
    </xf>
    <xf numFmtId="0" fontId="18" fillId="5" borderId="36" xfId="4" applyFont="1" applyFill="1" applyBorder="1" applyAlignment="1">
      <alignment horizontal="center" vertical="center" textRotation="90" wrapText="1"/>
    </xf>
    <xf numFmtId="0" fontId="18" fillId="5" borderId="38" xfId="4" applyFont="1" applyFill="1" applyBorder="1" applyAlignment="1">
      <alignment horizontal="center" vertical="center" textRotation="90" wrapText="1"/>
    </xf>
    <xf numFmtId="0" fontId="4" fillId="5" borderId="34" xfId="4" applyFont="1" applyFill="1" applyBorder="1" applyAlignment="1">
      <alignment horizontal="center" vertical="center" textRotation="90" wrapText="1"/>
    </xf>
    <xf numFmtId="0" fontId="18" fillId="5" borderId="37" xfId="4" applyFont="1" applyFill="1" applyBorder="1" applyAlignment="1">
      <alignment horizontal="center" vertical="center" textRotation="90" wrapText="1"/>
    </xf>
    <xf numFmtId="0" fontId="18" fillId="5" borderId="39" xfId="4" applyFont="1" applyFill="1" applyBorder="1" applyAlignment="1">
      <alignment horizontal="center" vertical="center" textRotation="90" wrapText="1"/>
    </xf>
    <xf numFmtId="0" fontId="4" fillId="5" borderId="35" xfId="4" applyFont="1" applyFill="1" applyBorder="1" applyAlignment="1">
      <alignment horizontal="center" vertical="center" wrapText="1"/>
    </xf>
    <xf numFmtId="0" fontId="6" fillId="5" borderId="35" xfId="4" applyFont="1" applyFill="1" applyBorder="1" applyAlignment="1">
      <alignment horizontal="center" vertical="center" wrapText="1"/>
    </xf>
    <xf numFmtId="0" fontId="6" fillId="5" borderId="1" xfId="4" applyFont="1" applyFill="1" applyBorder="1" applyAlignment="1">
      <alignment horizontal="center" vertical="center" wrapText="1"/>
    </xf>
    <xf numFmtId="0" fontId="6" fillId="5" borderId="23" xfId="4" applyFont="1" applyFill="1" applyBorder="1" applyAlignment="1">
      <alignment horizontal="center" vertical="center" wrapText="1"/>
    </xf>
    <xf numFmtId="0" fontId="6" fillId="5" borderId="25" xfId="4" applyFont="1" applyFill="1" applyBorder="1" applyAlignment="1">
      <alignment horizontal="center" vertical="center" wrapText="1"/>
    </xf>
    <xf numFmtId="0" fontId="4" fillId="5" borderId="13" xfId="4" applyFont="1" applyFill="1" applyBorder="1" applyAlignment="1">
      <alignment horizontal="center" vertical="center" wrapText="1"/>
    </xf>
    <xf numFmtId="0" fontId="10" fillId="2" borderId="11" xfId="4" applyFont="1" applyFill="1" applyBorder="1" applyAlignment="1">
      <alignment horizontal="center" vertical="center" wrapText="1"/>
    </xf>
    <xf numFmtId="0" fontId="10" fillId="2" borderId="12" xfId="4" applyFont="1" applyFill="1" applyBorder="1" applyAlignment="1">
      <alignment horizontal="center" vertical="center" wrapText="1"/>
    </xf>
    <xf numFmtId="0" fontId="10" fillId="2" borderId="13" xfId="4" applyFont="1" applyFill="1" applyBorder="1" applyAlignment="1">
      <alignment horizontal="center" vertical="center" wrapText="1"/>
    </xf>
    <xf numFmtId="0" fontId="29" fillId="2" borderId="11" xfId="4" applyFont="1" applyFill="1" applyBorder="1" applyAlignment="1">
      <alignment horizontal="center" vertical="center" wrapText="1"/>
    </xf>
    <xf numFmtId="0" fontId="29" fillId="2" borderId="12" xfId="4" applyFont="1" applyFill="1" applyBorder="1" applyAlignment="1">
      <alignment horizontal="center" vertical="center" wrapText="1"/>
    </xf>
    <xf numFmtId="0" fontId="29" fillId="2" borderId="13" xfId="4" applyFont="1" applyFill="1" applyBorder="1" applyAlignment="1">
      <alignment horizontal="center" vertical="center" wrapText="1"/>
    </xf>
    <xf numFmtId="0" fontId="13" fillId="5" borderId="30" xfId="4" applyFont="1" applyFill="1" applyBorder="1" applyAlignment="1">
      <alignment horizontal="center" vertical="center" textRotation="90" wrapText="1"/>
    </xf>
    <xf numFmtId="0" fontId="13" fillId="5" borderId="36" xfId="4" applyFont="1" applyFill="1" applyBorder="1" applyAlignment="1">
      <alignment horizontal="center" vertical="center" textRotation="90" wrapText="1"/>
    </xf>
    <xf numFmtId="0" fontId="13" fillId="5" borderId="38" xfId="4" applyFont="1" applyFill="1" applyBorder="1" applyAlignment="1">
      <alignment horizontal="center" vertical="center" textRotation="90" wrapText="1"/>
    </xf>
    <xf numFmtId="0" fontId="13" fillId="5" borderId="37" xfId="4" applyFont="1" applyFill="1" applyBorder="1" applyAlignment="1">
      <alignment horizontal="center" vertical="center" textRotation="90" wrapText="1"/>
    </xf>
    <xf numFmtId="0" fontId="13" fillId="5" borderId="39" xfId="4" applyFont="1" applyFill="1" applyBorder="1" applyAlignment="1">
      <alignment horizontal="center" vertical="center" textRotation="90" wrapText="1"/>
    </xf>
    <xf numFmtId="0" fontId="25" fillId="5" borderId="34" xfId="4" applyFont="1" applyFill="1" applyBorder="1" applyAlignment="1">
      <alignment horizontal="center" vertical="center" textRotation="90" wrapText="1"/>
    </xf>
    <xf numFmtId="0" fontId="26" fillId="5" borderId="37" xfId="4" applyFont="1" applyFill="1" applyBorder="1" applyAlignment="1">
      <alignment horizontal="center" vertical="center" textRotation="90" wrapText="1"/>
    </xf>
    <xf numFmtId="0" fontId="26" fillId="5" borderId="39" xfId="4" applyFont="1" applyFill="1" applyBorder="1" applyAlignment="1">
      <alignment horizontal="center" vertical="center" textRotation="90" wrapText="1"/>
    </xf>
    <xf numFmtId="0" fontId="24" fillId="5" borderId="35" xfId="4" applyFont="1" applyFill="1" applyBorder="1" applyAlignment="1">
      <alignment horizontal="center" vertical="center" wrapText="1"/>
    </xf>
    <xf numFmtId="0" fontId="2" fillId="5" borderId="35" xfId="4" applyFill="1" applyBorder="1" applyAlignment="1">
      <alignment horizontal="center" vertical="center" wrapText="1"/>
    </xf>
    <xf numFmtId="0" fontId="2" fillId="5" borderId="1" xfId="4" applyFill="1" applyBorder="1" applyAlignment="1">
      <alignment horizontal="center" vertical="center" wrapText="1"/>
    </xf>
    <xf numFmtId="0" fontId="2" fillId="5" borderId="23" xfId="4" applyFill="1" applyBorder="1" applyAlignment="1">
      <alignment horizontal="center" vertical="center" wrapText="1"/>
    </xf>
    <xf numFmtId="0" fontId="2" fillId="5" borderId="25" xfId="4" applyFill="1" applyBorder="1" applyAlignment="1">
      <alignment horizontal="center" vertical="center" wrapText="1"/>
    </xf>
    <xf numFmtId="0" fontId="7" fillId="5" borderId="11" xfId="4" applyFont="1" applyFill="1" applyBorder="1" applyAlignment="1">
      <alignment horizontal="center" vertical="center" wrapText="1"/>
    </xf>
    <xf numFmtId="0" fontId="7" fillId="5" borderId="12" xfId="4" applyFont="1" applyFill="1" applyBorder="1" applyAlignment="1">
      <alignment horizontal="center" vertical="center" wrapText="1"/>
    </xf>
    <xf numFmtId="0" fontId="7" fillId="5" borderId="13" xfId="4" applyFont="1" applyFill="1" applyBorder="1" applyAlignment="1">
      <alignment horizontal="center" vertical="center" wrapText="1"/>
    </xf>
    <xf numFmtId="0" fontId="9" fillId="2" borderId="46" xfId="4" applyFont="1" applyFill="1" applyBorder="1" applyAlignment="1">
      <alignment horizontal="center" vertical="center" wrapText="1"/>
    </xf>
    <xf numFmtId="0" fontId="19" fillId="2" borderId="26" xfId="4" applyFont="1" applyFill="1" applyBorder="1" applyAlignment="1">
      <alignment horizontal="center" vertical="center" wrapText="1"/>
    </xf>
    <xf numFmtId="0" fontId="19" fillId="2" borderId="47" xfId="4" applyFont="1" applyFill="1" applyBorder="1" applyAlignment="1">
      <alignment horizontal="center" vertical="center" wrapText="1"/>
    </xf>
    <xf numFmtId="0" fontId="49" fillId="6" borderId="46" xfId="4" applyFont="1" applyFill="1" applyBorder="1" applyAlignment="1">
      <alignment horizontal="center" vertical="center" wrapText="1"/>
    </xf>
    <xf numFmtId="0" fontId="50" fillId="6" borderId="26" xfId="4" applyFont="1" applyFill="1" applyBorder="1" applyAlignment="1">
      <alignment horizontal="center" vertical="center" wrapText="1"/>
    </xf>
    <xf numFmtId="0" fontId="50" fillId="6" borderId="47" xfId="4" applyFont="1" applyFill="1" applyBorder="1" applyAlignment="1">
      <alignment horizontal="center" vertical="center" wrapText="1"/>
    </xf>
    <xf numFmtId="0" fontId="21" fillId="0" borderId="26" xfId="4" applyFont="1" applyBorder="1" applyAlignment="1">
      <alignment horizontal="center" vertical="center"/>
    </xf>
    <xf numFmtId="0" fontId="21" fillId="5" borderId="17" xfId="4" applyFont="1" applyFill="1" applyBorder="1" applyAlignment="1">
      <alignment horizontal="center" vertical="center" wrapText="1"/>
    </xf>
    <xf numFmtId="0" fontId="21" fillId="5" borderId="18" xfId="4" applyFont="1" applyFill="1" applyBorder="1" applyAlignment="1">
      <alignment horizontal="center" vertical="center" wrapText="1"/>
    </xf>
    <xf numFmtId="0" fontId="21" fillId="5" borderId="21" xfId="4" applyFont="1" applyFill="1" applyBorder="1" applyAlignment="1">
      <alignment horizontal="center" vertical="center" wrapText="1"/>
    </xf>
    <xf numFmtId="0" fontId="21" fillId="5" borderId="22" xfId="4" applyFont="1" applyFill="1" applyBorder="1" applyAlignment="1">
      <alignment horizontal="center" vertical="center" wrapText="1"/>
    </xf>
    <xf numFmtId="0" fontId="21" fillId="5" borderId="66" xfId="4" applyFont="1" applyFill="1" applyBorder="1" applyAlignment="1">
      <alignment horizontal="center" vertical="center" wrapText="1"/>
    </xf>
    <xf numFmtId="0" fontId="21" fillId="5" borderId="19" xfId="4" applyFont="1" applyFill="1" applyBorder="1" applyAlignment="1">
      <alignment horizontal="center" vertical="center"/>
    </xf>
    <xf numFmtId="0" fontId="22" fillId="5" borderId="20" xfId="4" applyFont="1" applyFill="1" applyBorder="1" applyAlignment="1">
      <alignment horizontal="center" vertical="center"/>
    </xf>
    <xf numFmtId="0" fontId="4" fillId="0" borderId="69" xfId="4" quotePrefix="1" applyFont="1" applyBorder="1" applyAlignment="1">
      <alignment horizontal="left" vertical="center"/>
    </xf>
    <xf numFmtId="0" fontId="4" fillId="0" borderId="70" xfId="4" applyFont="1" applyBorder="1" applyAlignment="1">
      <alignment horizontal="left" vertical="center"/>
    </xf>
    <xf numFmtId="0" fontId="4" fillId="0" borderId="71" xfId="4" quotePrefix="1" applyFont="1" applyBorder="1" applyAlignment="1">
      <alignment horizontal="left" vertical="center"/>
    </xf>
    <xf numFmtId="0" fontId="4" fillId="0" borderId="72" xfId="4" applyFont="1" applyBorder="1" applyAlignment="1">
      <alignment horizontal="left" vertical="center"/>
    </xf>
    <xf numFmtId="0" fontId="4" fillId="0" borderId="73" xfId="4" quotePrefix="1" applyFont="1" applyBorder="1" applyAlignment="1">
      <alignment horizontal="left" vertical="center"/>
    </xf>
    <xf numFmtId="0" fontId="4" fillId="0" borderId="74" xfId="4" applyFont="1" applyBorder="1" applyAlignment="1">
      <alignment horizontal="left" vertical="center"/>
    </xf>
    <xf numFmtId="0" fontId="21" fillId="5" borderId="12" xfId="4" quotePrefix="1" applyFont="1" applyFill="1" applyBorder="1" applyAlignment="1">
      <alignment horizontal="right" vertical="center" wrapText="1"/>
    </xf>
    <xf numFmtId="0" fontId="21" fillId="5" borderId="28" xfId="4" quotePrefix="1" applyFont="1" applyFill="1" applyBorder="1" applyAlignment="1">
      <alignment horizontal="right" vertical="center" wrapText="1"/>
    </xf>
    <xf numFmtId="0" fontId="10" fillId="2" borderId="46" xfId="4" applyFont="1" applyFill="1" applyBorder="1" applyAlignment="1">
      <alignment horizontal="center" vertical="center" wrapText="1"/>
    </xf>
    <xf numFmtId="0" fontId="10" fillId="2" borderId="26" xfId="4" applyFont="1" applyFill="1" applyBorder="1" applyAlignment="1">
      <alignment horizontal="center" vertical="center" wrapText="1"/>
    </xf>
    <xf numFmtId="0" fontId="10" fillId="2" borderId="47" xfId="4" applyFont="1" applyFill="1" applyBorder="1" applyAlignment="1">
      <alignment horizontal="center" vertical="center" wrapText="1"/>
    </xf>
    <xf numFmtId="0" fontId="5" fillId="5" borderId="30" xfId="4" applyFont="1" applyFill="1" applyBorder="1" applyAlignment="1">
      <alignment horizontal="center" vertical="center" textRotation="90" wrapText="1"/>
    </xf>
    <xf numFmtId="0" fontId="23" fillId="5" borderId="36" xfId="4" applyFont="1" applyFill="1" applyBorder="1" applyAlignment="1">
      <alignment horizontal="center" vertical="center" textRotation="90" wrapText="1"/>
    </xf>
    <xf numFmtId="0" fontId="23" fillId="5" borderId="75" xfId="4" applyFont="1" applyFill="1" applyBorder="1" applyAlignment="1">
      <alignment horizontal="center" vertical="center" textRotation="90" wrapText="1"/>
    </xf>
    <xf numFmtId="0" fontId="5" fillId="5" borderId="34" xfId="4" applyFont="1" applyFill="1" applyBorder="1" applyAlignment="1">
      <alignment horizontal="center" vertical="center" textRotation="90" wrapText="1"/>
    </xf>
    <xf numFmtId="0" fontId="23" fillId="5" borderId="37" xfId="4" applyFont="1" applyFill="1" applyBorder="1" applyAlignment="1">
      <alignment horizontal="center" vertical="center" textRotation="90" wrapText="1"/>
    </xf>
    <xf numFmtId="0" fontId="23" fillId="5" borderId="76" xfId="4" applyFont="1" applyFill="1" applyBorder="1" applyAlignment="1">
      <alignment horizontal="center" vertical="center" textRotation="90" wrapText="1"/>
    </xf>
    <xf numFmtId="0" fontId="5" fillId="5" borderId="35" xfId="4" applyFont="1" applyFill="1" applyBorder="1" applyAlignment="1">
      <alignment horizontal="center" vertical="center" wrapText="1"/>
    </xf>
    <xf numFmtId="0" fontId="23" fillId="5" borderId="35" xfId="4" applyFont="1" applyFill="1" applyBorder="1" applyAlignment="1">
      <alignment horizontal="center" vertical="center" wrapText="1"/>
    </xf>
    <xf numFmtId="0" fontId="23" fillId="5" borderId="1" xfId="4" applyFont="1" applyFill="1" applyBorder="1" applyAlignment="1">
      <alignment horizontal="center" vertical="center" wrapText="1"/>
    </xf>
    <xf numFmtId="0" fontId="23" fillId="5" borderId="23" xfId="4" applyFont="1" applyFill="1" applyBorder="1" applyAlignment="1">
      <alignment horizontal="center" vertical="center" wrapText="1"/>
    </xf>
    <xf numFmtId="0" fontId="23" fillId="5" borderId="25" xfId="4" applyFont="1" applyFill="1" applyBorder="1" applyAlignment="1">
      <alignment horizontal="center" vertical="center" wrapText="1"/>
    </xf>
    <xf numFmtId="0" fontId="5" fillId="5" borderId="11" xfId="4" applyFont="1" applyFill="1" applyBorder="1" applyAlignment="1">
      <alignment horizontal="center" vertical="center" wrapText="1"/>
    </xf>
    <xf numFmtId="0" fontId="5" fillId="5" borderId="12" xfId="4" applyFont="1" applyFill="1" applyBorder="1" applyAlignment="1">
      <alignment horizontal="center" vertical="center" wrapText="1"/>
    </xf>
    <xf numFmtId="0" fontId="2" fillId="5" borderId="36" xfId="4" applyFill="1" applyBorder="1" applyAlignment="1">
      <alignment horizontal="center" vertical="center" textRotation="90" wrapText="1"/>
    </xf>
    <xf numFmtId="0" fontId="2" fillId="5" borderId="38" xfId="4" applyFill="1" applyBorder="1" applyAlignment="1">
      <alignment horizontal="center" vertical="center" textRotation="90" wrapText="1"/>
    </xf>
    <xf numFmtId="0" fontId="13" fillId="5" borderId="81" xfId="4" applyFont="1" applyFill="1" applyBorder="1" applyAlignment="1">
      <alignment horizontal="center" vertical="center" textRotation="90" wrapText="1"/>
    </xf>
    <xf numFmtId="0" fontId="2" fillId="5" borderId="9" xfId="4" applyFill="1" applyBorder="1" applyAlignment="1">
      <alignment horizontal="center" vertical="center" textRotation="90" wrapText="1"/>
    </xf>
    <xf numFmtId="0" fontId="2" fillId="5" borderId="67" xfId="4" applyFill="1" applyBorder="1" applyAlignment="1">
      <alignment horizontal="center" vertical="center" textRotation="90" wrapText="1"/>
    </xf>
    <xf numFmtId="0" fontId="25" fillId="5" borderId="81" xfId="4" applyFont="1" applyFill="1" applyBorder="1" applyAlignment="1">
      <alignment horizontal="center" vertical="center" textRotation="90" wrapText="1"/>
    </xf>
    <xf numFmtId="0" fontId="26" fillId="5" borderId="9" xfId="4" applyFont="1" applyFill="1" applyBorder="1" applyAlignment="1">
      <alignment horizontal="center" vertical="center" textRotation="90" wrapText="1"/>
    </xf>
    <xf numFmtId="0" fontId="26" fillId="5" borderId="67" xfId="4" applyFont="1" applyFill="1" applyBorder="1" applyAlignment="1">
      <alignment horizontal="center" vertical="center" textRotation="90" wrapText="1"/>
    </xf>
    <xf numFmtId="0" fontId="4" fillId="5" borderId="58" xfId="4" applyFont="1" applyFill="1" applyBorder="1" applyAlignment="1">
      <alignment horizontal="center" vertical="center" wrapText="1"/>
    </xf>
    <xf numFmtId="0" fontId="18" fillId="5" borderId="23" xfId="4" applyFont="1" applyFill="1" applyBorder="1" applyAlignment="1">
      <alignment horizontal="center" vertical="center" wrapText="1"/>
    </xf>
    <xf numFmtId="0" fontId="18" fillId="5" borderId="24" xfId="4" applyFont="1" applyFill="1" applyBorder="1" applyAlignment="1">
      <alignment horizontal="center" vertical="center" wrapText="1"/>
    </xf>
    <xf numFmtId="0" fontId="18" fillId="5" borderId="25" xfId="4" applyFont="1" applyFill="1" applyBorder="1" applyAlignment="1">
      <alignment horizontal="center" vertical="center" wrapText="1"/>
    </xf>
    <xf numFmtId="0" fontId="4" fillId="5" borderId="60" xfId="4" applyFont="1" applyFill="1" applyBorder="1" applyAlignment="1">
      <alignment horizontal="center" vertical="center" wrapText="1"/>
    </xf>
    <xf numFmtId="0" fontId="18" fillId="5" borderId="47" xfId="4" applyFont="1" applyFill="1" applyBorder="1" applyAlignment="1">
      <alignment horizontal="center" vertical="center" wrapText="1"/>
    </xf>
    <xf numFmtId="0" fontId="4" fillId="5" borderId="83" xfId="4" applyFont="1" applyFill="1" applyBorder="1" applyAlignment="1">
      <alignment horizontal="center" vertical="center" textRotation="90" wrapText="1"/>
    </xf>
    <xf numFmtId="0" fontId="18" fillId="5" borderId="85" xfId="4" applyFont="1" applyFill="1" applyBorder="1" applyAlignment="1">
      <alignment horizontal="center" vertical="center" textRotation="90" wrapText="1"/>
    </xf>
    <xf numFmtId="0" fontId="18" fillId="5" borderId="87" xfId="4" applyFont="1" applyFill="1" applyBorder="1" applyAlignment="1">
      <alignment horizontal="center" vertical="center" textRotation="90" wrapText="1"/>
    </xf>
    <xf numFmtId="0" fontId="4" fillId="5" borderId="84" xfId="4" applyFont="1" applyFill="1" applyBorder="1" applyAlignment="1">
      <alignment horizontal="center" vertical="center" textRotation="90" wrapText="1"/>
    </xf>
    <xf numFmtId="0" fontId="18" fillId="5" borderId="86" xfId="4" applyFont="1" applyFill="1" applyBorder="1" applyAlignment="1">
      <alignment horizontal="center" vertical="center" textRotation="90" wrapText="1"/>
    </xf>
    <xf numFmtId="0" fontId="18" fillId="5" borderId="88" xfId="4" applyFont="1" applyFill="1" applyBorder="1" applyAlignment="1">
      <alignment horizontal="center" vertical="center" textRotation="90" wrapText="1"/>
    </xf>
    <xf numFmtId="0" fontId="18" fillId="5" borderId="35" xfId="4" applyFont="1" applyFill="1" applyBorder="1" applyAlignment="1">
      <alignment horizontal="center" vertical="center" wrapText="1"/>
    </xf>
    <xf numFmtId="0" fontId="18" fillId="5" borderId="1" xfId="4" applyFont="1" applyFill="1" applyBorder="1" applyAlignment="1">
      <alignment horizontal="center" vertical="center" wrapText="1"/>
    </xf>
    <xf numFmtId="0" fontId="52" fillId="5" borderId="30" xfId="4" applyFont="1" applyFill="1" applyBorder="1" applyAlignment="1">
      <alignment horizontal="center" vertical="center" textRotation="90" wrapText="1"/>
    </xf>
    <xf numFmtId="0" fontId="52" fillId="5" borderId="36" xfId="4" applyFont="1" applyFill="1" applyBorder="1" applyAlignment="1">
      <alignment horizontal="center" vertical="center" textRotation="90" wrapText="1"/>
    </xf>
    <xf numFmtId="0" fontId="52" fillId="5" borderId="38" xfId="4" applyFont="1" applyFill="1" applyBorder="1" applyAlignment="1">
      <alignment horizontal="center" vertical="center" textRotation="90" wrapText="1"/>
    </xf>
    <xf numFmtId="0" fontId="52" fillId="5" borderId="34" xfId="4" applyFont="1" applyFill="1" applyBorder="1" applyAlignment="1">
      <alignment horizontal="center" vertical="center" textRotation="90" wrapText="1"/>
    </xf>
    <xf numFmtId="0" fontId="52" fillId="5" borderId="37" xfId="4" applyFont="1" applyFill="1" applyBorder="1" applyAlignment="1">
      <alignment horizontal="center" vertical="center" textRotation="90" wrapText="1"/>
    </xf>
    <xf numFmtId="0" fontId="52" fillId="5" borderId="39" xfId="4" applyFont="1" applyFill="1" applyBorder="1" applyAlignment="1">
      <alignment horizontal="center" vertical="center" textRotation="90" wrapText="1"/>
    </xf>
    <xf numFmtId="0" fontId="54" fillId="5" borderId="34" xfId="4" applyFont="1" applyFill="1" applyBorder="1" applyAlignment="1">
      <alignment horizontal="center" vertical="center" textRotation="90" wrapText="1"/>
    </xf>
    <xf numFmtId="0" fontId="56" fillId="5" borderId="37" xfId="4" applyFont="1" applyFill="1" applyBorder="1" applyAlignment="1">
      <alignment horizontal="center" vertical="center" textRotation="90" wrapText="1"/>
    </xf>
    <xf numFmtId="0" fontId="56" fillId="5" borderId="39" xfId="4" applyFont="1" applyFill="1" applyBorder="1" applyAlignment="1">
      <alignment horizontal="center" vertical="center" textRotation="90" wrapText="1"/>
    </xf>
    <xf numFmtId="0" fontId="53" fillId="5" borderId="35" xfId="4" applyFont="1" applyFill="1" applyBorder="1" applyAlignment="1">
      <alignment horizontal="center" vertical="center" wrapText="1"/>
    </xf>
    <xf numFmtId="0" fontId="55" fillId="5" borderId="35" xfId="4" applyFont="1" applyFill="1" applyBorder="1" applyAlignment="1">
      <alignment horizontal="center" vertical="center" wrapText="1"/>
    </xf>
    <xf numFmtId="0" fontId="55" fillId="5" borderId="1" xfId="4" applyFont="1" applyFill="1" applyBorder="1" applyAlignment="1">
      <alignment horizontal="center" vertical="center" wrapText="1"/>
    </xf>
    <xf numFmtId="0" fontId="55" fillId="5" borderId="23" xfId="4" applyFont="1" applyFill="1" applyBorder="1" applyAlignment="1">
      <alignment horizontal="center" vertical="center" wrapText="1"/>
    </xf>
    <xf numFmtId="0" fontId="55" fillId="5" borderId="25" xfId="4" applyFont="1" applyFill="1" applyBorder="1" applyAlignment="1">
      <alignment horizontal="center" vertical="center" wrapText="1"/>
    </xf>
    <xf numFmtId="0" fontId="4" fillId="5" borderId="11" xfId="4" applyFont="1" applyFill="1" applyBorder="1" applyAlignment="1">
      <alignment horizontal="right" vertical="center" wrapText="1"/>
    </xf>
    <xf numFmtId="0" fontId="4" fillId="5" borderId="12" xfId="4" applyFont="1" applyFill="1" applyBorder="1" applyAlignment="1">
      <alignment horizontal="right" vertical="center" wrapText="1"/>
    </xf>
    <xf numFmtId="0" fontId="4" fillId="5" borderId="28" xfId="4" applyFont="1" applyFill="1" applyBorder="1" applyAlignment="1">
      <alignment horizontal="right" vertical="center" wrapText="1"/>
    </xf>
    <xf numFmtId="0" fontId="21" fillId="2" borderId="11" xfId="4" applyFont="1" applyFill="1" applyBorder="1" applyAlignment="1">
      <alignment horizontal="center" vertical="center" wrapText="1"/>
    </xf>
    <xf numFmtId="0" fontId="21" fillId="2" borderId="12" xfId="4" applyFont="1" applyFill="1" applyBorder="1" applyAlignment="1">
      <alignment horizontal="center" vertical="center" wrapText="1"/>
    </xf>
    <xf numFmtId="0" fontId="21" fillId="2" borderId="13" xfId="4" applyFont="1" applyFill="1" applyBorder="1" applyAlignment="1">
      <alignment horizontal="center" vertical="center" wrapText="1"/>
    </xf>
    <xf numFmtId="0" fontId="67" fillId="5" borderId="30" xfId="4" applyFont="1" applyFill="1" applyBorder="1" applyAlignment="1">
      <alignment horizontal="center" vertical="center" textRotation="90" wrapText="1"/>
    </xf>
    <xf numFmtId="0" fontId="67" fillId="5" borderId="36" xfId="4" applyFont="1" applyFill="1" applyBorder="1" applyAlignment="1">
      <alignment horizontal="center" vertical="center" textRotation="90" wrapText="1"/>
    </xf>
    <xf numFmtId="0" fontId="67" fillId="5" borderId="38" xfId="4" applyFont="1" applyFill="1" applyBorder="1" applyAlignment="1">
      <alignment horizontal="center" vertical="center" textRotation="90" wrapText="1"/>
    </xf>
    <xf numFmtId="0" fontId="67" fillId="5" borderId="34" xfId="4" applyFont="1" applyFill="1" applyBorder="1" applyAlignment="1">
      <alignment horizontal="center" vertical="center" textRotation="90" wrapText="1"/>
    </xf>
    <xf numFmtId="0" fontId="67" fillId="5" borderId="37" xfId="4" applyFont="1" applyFill="1" applyBorder="1" applyAlignment="1">
      <alignment horizontal="center" vertical="center" textRotation="90" wrapText="1"/>
    </xf>
    <xf numFmtId="0" fontId="67" fillId="5" borderId="39" xfId="4" applyFont="1" applyFill="1" applyBorder="1" applyAlignment="1">
      <alignment horizontal="center" vertical="center" textRotation="90" wrapText="1"/>
    </xf>
  </cellXfs>
  <cellStyles count="25">
    <cellStyle name="Hipervínculo" xfId="5" builtinId="8"/>
    <cellStyle name="Hipervínculo 2" xfId="23" xr:uid="{65AB02AF-4C6C-4AEF-AF59-B35061468E6F}"/>
    <cellStyle name="Millares" xfId="1" builtinId="3"/>
    <cellStyle name="Millares 2" xfId="9" xr:uid="{DDA24451-4131-4AC8-9207-639150132773}"/>
    <cellStyle name="Millares 2 2" xfId="17" xr:uid="{7E5FCDB1-DAD2-4FFF-BA48-05FB723027A9}"/>
    <cellStyle name="Millares 3" xfId="10" xr:uid="{273D8AE7-662D-49EC-BF6B-5BE72CC07F90}"/>
    <cellStyle name="Millares 3 2" xfId="19" xr:uid="{7EC60F2B-9C62-41C2-BF4A-1487782090C8}"/>
    <cellStyle name="Millares 4" xfId="12" xr:uid="{E289DED2-EF08-4056-9462-3D049E759C05}"/>
    <cellStyle name="Millares 5" xfId="22" xr:uid="{BE52BD4D-7E01-4FFD-9C09-A66498D6E2EC}"/>
    <cellStyle name="Millares 6" xfId="24" xr:uid="{DC57E8CB-0981-42BE-8C2E-965BDF55B52B}"/>
    <cellStyle name="Moneda" xfId="2" builtinId="4"/>
    <cellStyle name="Moneda 2" xfId="11" xr:uid="{0CA5915B-F3F9-4E67-8631-8C0AC87ED056}"/>
    <cellStyle name="Moneda 2 2" xfId="16" xr:uid="{5647DD9D-0E30-4898-AE98-32E5C5AB97C5}"/>
    <cellStyle name="Moneda 2 3" xfId="13" xr:uid="{FABB7E6D-CF66-4C50-8664-39E4BDE64C41}"/>
    <cellStyle name="Moneda 3" xfId="18" xr:uid="{8FF194C7-85B6-4871-A01B-A53A6BBE62C0}"/>
    <cellStyle name="Normal" xfId="0" builtinId="0"/>
    <cellStyle name="Normal 10" xfId="7" xr:uid="{28D2929C-9BFA-4094-891A-ADA18B089255}"/>
    <cellStyle name="Normal 2" xfId="8" xr:uid="{6CDD805C-6311-4C5E-876E-D0204A214798}"/>
    <cellStyle name="Normal 2 2" xfId="4" xr:uid="{00000000-0005-0000-0000-000004000000}"/>
    <cellStyle name="Normal 3" xfId="6" xr:uid="{00000000-0005-0000-0000-000005000000}"/>
    <cellStyle name="Porcentaje" xfId="3" builtinId="5"/>
    <cellStyle name="Porcentaje 2" xfId="15" xr:uid="{40610CF5-7CBF-4803-AD7C-1B064AE7020D}"/>
    <cellStyle name="Porcentaje 3" xfId="14" xr:uid="{6DD5AAFB-A05E-4A34-BDC6-7BCAA703055B}"/>
    <cellStyle name="Porcentual 4" xfId="20" xr:uid="{75D25013-703B-4996-BB25-B9BF10C5B2AB}"/>
    <cellStyle name="Porcentual 4 2" xfId="21" xr:uid="{4A65C782-1850-4FC9-98FD-12E59D3BAC33}"/>
  </cellStyles>
  <dxfs count="0"/>
  <tableStyles count="0" defaultTableStyle="TableStyleMedium2" defaultPivotStyle="PivotStyleLight16"/>
  <colors>
    <mruColors>
      <color rgb="FF00CC00"/>
      <color rgb="FFFCE4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8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1</xdr:row>
      <xdr:rowOff>86553</xdr:rowOff>
    </xdr:from>
    <xdr:to>
      <xdr:col>4</xdr:col>
      <xdr:colOff>304800</xdr:colOff>
      <xdr:row>3</xdr:row>
      <xdr:rowOff>67503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606F73B-392E-B5F4-F2FE-9E18D38B2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832" y="210792"/>
          <a:ext cx="1106142" cy="477907"/>
        </a:xfrm>
        <a:prstGeom prst="rect">
          <a:avLst/>
        </a:prstGeom>
      </xdr:spPr>
    </xdr:pic>
    <xdr:clientData/>
  </xdr:twoCellAnchor>
  <xdr:twoCellAnchor editAs="oneCell">
    <xdr:from>
      <xdr:col>15</xdr:col>
      <xdr:colOff>16979</xdr:colOff>
      <xdr:row>1</xdr:row>
      <xdr:rowOff>157370</xdr:rowOff>
    </xdr:from>
    <xdr:to>
      <xdr:col>18</xdr:col>
      <xdr:colOff>224761</xdr:colOff>
      <xdr:row>2</xdr:row>
      <xdr:rowOff>121041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214BE8-4590-478E-5206-7AE9A854D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9283" y="281609"/>
          <a:ext cx="1152000" cy="2121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39"/>
  <sheetViews>
    <sheetView topLeftCell="A22" zoomScale="115" zoomScaleNormal="115" zoomScalePageLayoutView="85" workbookViewId="0">
      <selection activeCell="W24" sqref="W24"/>
    </sheetView>
  </sheetViews>
  <sheetFormatPr baseColWidth="10" defaultColWidth="11.42578125" defaultRowHeight="12.75" x14ac:dyDescent="0.2"/>
  <cols>
    <col min="1" max="1" width="1.7109375" style="1" customWidth="1"/>
    <col min="2" max="19" width="4.7109375" style="1" customWidth="1"/>
    <col min="20" max="20" width="1.7109375" style="1" customWidth="1"/>
    <col min="21" max="16384" width="11.42578125" style="1"/>
  </cols>
  <sheetData>
    <row r="1" spans="2:19" ht="9.9499999999999993" customHeight="1" x14ac:dyDescent="0.2"/>
    <row r="2" spans="2:19" ht="20.100000000000001" customHeight="1" x14ac:dyDescent="0.2">
      <c r="B2" s="708"/>
      <c r="C2" s="709"/>
      <c r="D2" s="709"/>
      <c r="E2" s="709"/>
      <c r="F2" s="709"/>
      <c r="G2" s="709"/>
      <c r="H2" s="709"/>
      <c r="I2" s="709"/>
      <c r="J2" s="709"/>
      <c r="K2" s="709"/>
      <c r="L2" s="709"/>
      <c r="M2" s="709"/>
      <c r="N2" s="709"/>
      <c r="O2" s="709"/>
      <c r="P2" s="709"/>
      <c r="Q2" s="709"/>
      <c r="R2" s="709"/>
      <c r="S2" s="710"/>
    </row>
    <row r="3" spans="2:19" ht="20.100000000000001" customHeight="1" x14ac:dyDescent="0.2">
      <c r="B3" s="711"/>
      <c r="C3" s="712"/>
      <c r="D3" s="712"/>
      <c r="E3" s="712"/>
      <c r="F3" s="712"/>
      <c r="G3" s="712"/>
      <c r="H3" s="712"/>
      <c r="I3" s="712"/>
      <c r="J3" s="712"/>
      <c r="K3" s="712"/>
      <c r="L3" s="712"/>
      <c r="M3" s="712"/>
      <c r="N3" s="712"/>
      <c r="O3" s="712"/>
      <c r="P3" s="712"/>
      <c r="Q3" s="712"/>
      <c r="R3" s="712"/>
      <c r="S3" s="713"/>
    </row>
    <row r="4" spans="2:19" ht="20.100000000000001" customHeight="1" x14ac:dyDescent="0.2">
      <c r="B4" s="711"/>
      <c r="C4" s="712"/>
      <c r="D4" s="712"/>
      <c r="E4" s="712"/>
      <c r="F4" s="712"/>
      <c r="G4" s="712"/>
      <c r="H4" s="712"/>
      <c r="I4" s="712"/>
      <c r="J4" s="712"/>
      <c r="K4" s="712"/>
      <c r="L4" s="712"/>
      <c r="M4" s="712"/>
      <c r="N4" s="712"/>
      <c r="O4" s="712"/>
      <c r="P4" s="712"/>
      <c r="Q4" s="712"/>
      <c r="R4" s="712"/>
      <c r="S4" s="713"/>
    </row>
    <row r="5" spans="2:19" ht="20.100000000000001" customHeight="1" x14ac:dyDescent="0.2">
      <c r="B5" s="714"/>
      <c r="C5" s="715"/>
      <c r="D5" s="715"/>
      <c r="E5" s="715"/>
      <c r="F5" s="715"/>
      <c r="G5" s="715"/>
      <c r="H5" s="715"/>
      <c r="I5" s="715"/>
      <c r="J5" s="715"/>
      <c r="K5" s="715"/>
      <c r="L5" s="715"/>
      <c r="M5" s="715"/>
      <c r="N5" s="715"/>
      <c r="O5" s="715"/>
      <c r="P5" s="715"/>
      <c r="Q5" s="715"/>
      <c r="R5" s="715"/>
      <c r="S5" s="716"/>
    </row>
    <row r="6" spans="2:19" ht="20.100000000000001" customHeight="1" x14ac:dyDescent="0.2">
      <c r="B6" s="698" t="s">
        <v>0</v>
      </c>
      <c r="C6" s="699"/>
      <c r="D6" s="699"/>
      <c r="E6" s="699"/>
      <c r="F6" s="699"/>
      <c r="G6" s="699"/>
      <c r="H6" s="699"/>
      <c r="I6" s="699"/>
      <c r="J6" s="699"/>
      <c r="K6" s="699"/>
      <c r="L6" s="699"/>
      <c r="M6" s="699"/>
      <c r="N6" s="699"/>
      <c r="O6" s="699"/>
      <c r="P6" s="699"/>
      <c r="Q6" s="699"/>
      <c r="R6" s="699"/>
      <c r="S6" s="700"/>
    </row>
    <row r="7" spans="2:19" ht="20.100000000000001" customHeight="1" x14ac:dyDescent="0.2">
      <c r="B7" s="701"/>
      <c r="C7" s="702"/>
      <c r="D7" s="702"/>
      <c r="E7" s="702"/>
      <c r="F7" s="702"/>
      <c r="G7" s="702"/>
      <c r="H7" s="702"/>
      <c r="I7" s="702"/>
      <c r="J7" s="702"/>
      <c r="K7" s="702"/>
      <c r="L7" s="702"/>
      <c r="M7" s="702"/>
      <c r="N7" s="702"/>
      <c r="O7" s="702"/>
      <c r="P7" s="702"/>
      <c r="Q7" s="702"/>
      <c r="R7" s="702"/>
      <c r="S7" s="703"/>
    </row>
    <row r="8" spans="2:19" ht="20.100000000000001" customHeight="1" x14ac:dyDescent="0.2">
      <c r="B8" s="701"/>
      <c r="C8" s="702"/>
      <c r="D8" s="702"/>
      <c r="E8" s="702"/>
      <c r="F8" s="702"/>
      <c r="G8" s="702"/>
      <c r="H8" s="702"/>
      <c r="I8" s="702"/>
      <c r="J8" s="702"/>
      <c r="K8" s="702"/>
      <c r="L8" s="702"/>
      <c r="M8" s="702"/>
      <c r="N8" s="702"/>
      <c r="O8" s="702"/>
      <c r="P8" s="702"/>
      <c r="Q8" s="702"/>
      <c r="R8" s="702"/>
      <c r="S8" s="703"/>
    </row>
    <row r="9" spans="2:19" ht="20.100000000000001" customHeight="1" x14ac:dyDescent="0.2">
      <c r="B9" s="701"/>
      <c r="C9" s="702"/>
      <c r="D9" s="702"/>
      <c r="E9" s="702"/>
      <c r="F9" s="702"/>
      <c r="G9" s="702"/>
      <c r="H9" s="702"/>
      <c r="I9" s="702"/>
      <c r="J9" s="702"/>
      <c r="K9" s="702"/>
      <c r="L9" s="702"/>
      <c r="M9" s="702"/>
      <c r="N9" s="702"/>
      <c r="O9" s="702"/>
      <c r="P9" s="702"/>
      <c r="Q9" s="702"/>
      <c r="R9" s="702"/>
      <c r="S9" s="703"/>
    </row>
    <row r="10" spans="2:19" ht="20.100000000000001" customHeight="1" x14ac:dyDescent="0.2">
      <c r="B10" s="701"/>
      <c r="C10" s="702"/>
      <c r="D10" s="702"/>
      <c r="E10" s="702"/>
      <c r="F10" s="702"/>
      <c r="G10" s="702"/>
      <c r="H10" s="702"/>
      <c r="I10" s="702"/>
      <c r="J10" s="702"/>
      <c r="K10" s="702"/>
      <c r="L10" s="702"/>
      <c r="M10" s="702"/>
      <c r="N10" s="702"/>
      <c r="O10" s="702"/>
      <c r="P10" s="702"/>
      <c r="Q10" s="702"/>
      <c r="R10" s="702"/>
      <c r="S10" s="703"/>
    </row>
    <row r="11" spans="2:19" ht="20.100000000000001" customHeight="1" x14ac:dyDescent="0.2">
      <c r="B11" s="701"/>
      <c r="C11" s="702"/>
      <c r="D11" s="702"/>
      <c r="E11" s="702"/>
      <c r="F11" s="702"/>
      <c r="G11" s="702"/>
      <c r="H11" s="702"/>
      <c r="I11" s="702"/>
      <c r="J11" s="702"/>
      <c r="K11" s="702"/>
      <c r="L11" s="702"/>
      <c r="M11" s="702"/>
      <c r="N11" s="702"/>
      <c r="O11" s="702"/>
      <c r="P11" s="702"/>
      <c r="Q11" s="702"/>
      <c r="R11" s="702"/>
      <c r="S11" s="703"/>
    </row>
    <row r="12" spans="2:19" ht="20.100000000000001" customHeight="1" x14ac:dyDescent="0.2">
      <c r="B12" s="701"/>
      <c r="C12" s="702"/>
      <c r="D12" s="702"/>
      <c r="E12" s="702"/>
      <c r="F12" s="702"/>
      <c r="G12" s="702"/>
      <c r="H12" s="702"/>
      <c r="I12" s="702"/>
      <c r="J12" s="702"/>
      <c r="K12" s="702"/>
      <c r="L12" s="702"/>
      <c r="M12" s="702"/>
      <c r="N12" s="702"/>
      <c r="O12" s="702"/>
      <c r="P12" s="702"/>
      <c r="Q12" s="702"/>
      <c r="R12" s="702"/>
      <c r="S12" s="703"/>
    </row>
    <row r="13" spans="2:19" ht="20.100000000000001" customHeight="1" x14ac:dyDescent="0.2">
      <c r="B13" s="701"/>
      <c r="C13" s="702"/>
      <c r="D13" s="702"/>
      <c r="E13" s="702"/>
      <c r="F13" s="702"/>
      <c r="G13" s="702"/>
      <c r="H13" s="702"/>
      <c r="I13" s="702"/>
      <c r="J13" s="702"/>
      <c r="K13" s="702"/>
      <c r="L13" s="702"/>
      <c r="M13" s="702"/>
      <c r="N13" s="702"/>
      <c r="O13" s="702"/>
      <c r="P13" s="702"/>
      <c r="Q13" s="702"/>
      <c r="R13" s="702"/>
      <c r="S13" s="703"/>
    </row>
    <row r="14" spans="2:19" ht="20.100000000000001" customHeight="1" x14ac:dyDescent="0.2">
      <c r="B14" s="701"/>
      <c r="C14" s="702"/>
      <c r="D14" s="702"/>
      <c r="E14" s="702"/>
      <c r="F14" s="702"/>
      <c r="G14" s="702"/>
      <c r="H14" s="702"/>
      <c r="I14" s="702"/>
      <c r="J14" s="702"/>
      <c r="K14" s="702"/>
      <c r="L14" s="702"/>
      <c r="M14" s="702"/>
      <c r="N14" s="702"/>
      <c r="O14" s="702"/>
      <c r="P14" s="702"/>
      <c r="Q14" s="702"/>
      <c r="R14" s="702"/>
      <c r="S14" s="703"/>
    </row>
    <row r="15" spans="2:19" ht="20.100000000000001" customHeight="1" x14ac:dyDescent="0.2">
      <c r="B15" s="701"/>
      <c r="C15" s="702"/>
      <c r="D15" s="702"/>
      <c r="E15" s="702"/>
      <c r="F15" s="702"/>
      <c r="G15" s="702"/>
      <c r="H15" s="702"/>
      <c r="I15" s="702"/>
      <c r="J15" s="702"/>
      <c r="K15" s="702"/>
      <c r="L15" s="702"/>
      <c r="M15" s="702"/>
      <c r="N15" s="702"/>
      <c r="O15" s="702"/>
      <c r="P15" s="702"/>
      <c r="Q15" s="702"/>
      <c r="R15" s="702"/>
      <c r="S15" s="703"/>
    </row>
    <row r="16" spans="2:19" ht="20.100000000000001" customHeight="1" x14ac:dyDescent="0.2">
      <c r="B16" s="704" t="s">
        <v>833</v>
      </c>
      <c r="C16" s="705"/>
      <c r="D16" s="705"/>
      <c r="E16" s="705"/>
      <c r="F16" s="705"/>
      <c r="G16" s="705"/>
      <c r="H16" s="705"/>
      <c r="I16" s="705"/>
      <c r="J16" s="705"/>
      <c r="K16" s="705"/>
      <c r="L16" s="705"/>
      <c r="M16" s="705"/>
      <c r="N16" s="705"/>
      <c r="O16" s="705"/>
      <c r="P16" s="705"/>
      <c r="Q16" s="705"/>
      <c r="R16" s="705"/>
      <c r="S16" s="706"/>
    </row>
    <row r="17" spans="2:19" ht="20.100000000000001" customHeight="1" x14ac:dyDescent="0.2">
      <c r="B17" s="707"/>
      <c r="C17" s="705"/>
      <c r="D17" s="705"/>
      <c r="E17" s="705"/>
      <c r="F17" s="705"/>
      <c r="G17" s="705"/>
      <c r="H17" s="705"/>
      <c r="I17" s="705"/>
      <c r="J17" s="705"/>
      <c r="K17" s="705"/>
      <c r="L17" s="705"/>
      <c r="M17" s="705"/>
      <c r="N17" s="705"/>
      <c r="O17" s="705"/>
      <c r="P17" s="705"/>
      <c r="Q17" s="705"/>
      <c r="R17" s="705"/>
      <c r="S17" s="706"/>
    </row>
    <row r="18" spans="2:19" ht="20.100000000000001" customHeight="1" x14ac:dyDescent="0.2">
      <c r="B18" s="707"/>
      <c r="C18" s="705"/>
      <c r="D18" s="705"/>
      <c r="E18" s="705"/>
      <c r="F18" s="705"/>
      <c r="G18" s="705"/>
      <c r="H18" s="705"/>
      <c r="I18" s="705"/>
      <c r="J18" s="705"/>
      <c r="K18" s="705"/>
      <c r="L18" s="705"/>
      <c r="M18" s="705"/>
      <c r="N18" s="705"/>
      <c r="O18" s="705"/>
      <c r="P18" s="705"/>
      <c r="Q18" s="705"/>
      <c r="R18" s="705"/>
      <c r="S18" s="706"/>
    </row>
    <row r="19" spans="2:19" ht="20.100000000000001" customHeight="1" x14ac:dyDescent="0.2">
      <c r="B19" s="707"/>
      <c r="C19" s="705"/>
      <c r="D19" s="705"/>
      <c r="E19" s="705"/>
      <c r="F19" s="705"/>
      <c r="G19" s="705"/>
      <c r="H19" s="705"/>
      <c r="I19" s="705"/>
      <c r="J19" s="705"/>
      <c r="K19" s="705"/>
      <c r="L19" s="705"/>
      <c r="M19" s="705"/>
      <c r="N19" s="705"/>
      <c r="O19" s="705"/>
      <c r="P19" s="705"/>
      <c r="Q19" s="705"/>
      <c r="R19" s="705"/>
      <c r="S19" s="706"/>
    </row>
    <row r="20" spans="2:19" ht="20.100000000000001" customHeight="1" x14ac:dyDescent="0.2">
      <c r="B20" s="707"/>
      <c r="C20" s="705"/>
      <c r="D20" s="705"/>
      <c r="E20" s="705"/>
      <c r="F20" s="705"/>
      <c r="G20" s="705"/>
      <c r="H20" s="705"/>
      <c r="I20" s="705"/>
      <c r="J20" s="705"/>
      <c r="K20" s="705"/>
      <c r="L20" s="705"/>
      <c r="M20" s="705"/>
      <c r="N20" s="705"/>
      <c r="O20" s="705"/>
      <c r="P20" s="705"/>
      <c r="Q20" s="705"/>
      <c r="R20" s="705"/>
      <c r="S20" s="706"/>
    </row>
    <row r="21" spans="2:19" ht="20.100000000000001" customHeight="1" x14ac:dyDescent="0.2">
      <c r="B21" s="707"/>
      <c r="C21" s="705"/>
      <c r="D21" s="705"/>
      <c r="E21" s="705"/>
      <c r="F21" s="705"/>
      <c r="G21" s="705"/>
      <c r="H21" s="705"/>
      <c r="I21" s="705"/>
      <c r="J21" s="705"/>
      <c r="K21" s="705"/>
      <c r="L21" s="705"/>
      <c r="M21" s="705"/>
      <c r="N21" s="705"/>
      <c r="O21" s="705"/>
      <c r="P21" s="705"/>
      <c r="Q21" s="705"/>
      <c r="R21" s="705"/>
      <c r="S21" s="706"/>
    </row>
    <row r="22" spans="2:19" ht="20.100000000000001" customHeight="1" x14ac:dyDescent="0.2">
      <c r="B22" s="707"/>
      <c r="C22" s="705"/>
      <c r="D22" s="705"/>
      <c r="E22" s="705"/>
      <c r="F22" s="705"/>
      <c r="G22" s="705"/>
      <c r="H22" s="705"/>
      <c r="I22" s="705"/>
      <c r="J22" s="705"/>
      <c r="K22" s="705"/>
      <c r="L22" s="705"/>
      <c r="M22" s="705"/>
      <c r="N22" s="705"/>
      <c r="O22" s="705"/>
      <c r="P22" s="705"/>
      <c r="Q22" s="705"/>
      <c r="R22" s="705"/>
      <c r="S22" s="706"/>
    </row>
    <row r="23" spans="2:19" ht="20.100000000000001" customHeight="1" x14ac:dyDescent="0.2">
      <c r="B23" s="707"/>
      <c r="C23" s="705"/>
      <c r="D23" s="705"/>
      <c r="E23" s="705"/>
      <c r="F23" s="705"/>
      <c r="G23" s="705"/>
      <c r="H23" s="705"/>
      <c r="I23" s="705"/>
      <c r="J23" s="705"/>
      <c r="K23" s="705"/>
      <c r="L23" s="705"/>
      <c r="M23" s="705"/>
      <c r="N23" s="705"/>
      <c r="O23" s="705"/>
      <c r="P23" s="705"/>
      <c r="Q23" s="705"/>
      <c r="R23" s="705"/>
      <c r="S23" s="706"/>
    </row>
    <row r="24" spans="2:19" ht="20.100000000000001" customHeight="1" x14ac:dyDescent="0.2">
      <c r="B24" s="707"/>
      <c r="C24" s="705"/>
      <c r="D24" s="705"/>
      <c r="E24" s="705"/>
      <c r="F24" s="705"/>
      <c r="G24" s="705"/>
      <c r="H24" s="705"/>
      <c r="I24" s="705"/>
      <c r="J24" s="705"/>
      <c r="K24" s="705"/>
      <c r="L24" s="705"/>
      <c r="M24" s="705"/>
      <c r="N24" s="705"/>
      <c r="O24" s="705"/>
      <c r="P24" s="705"/>
      <c r="Q24" s="705"/>
      <c r="R24" s="705"/>
      <c r="S24" s="706"/>
    </row>
    <row r="25" spans="2:19" ht="20.100000000000001" customHeight="1" x14ac:dyDescent="0.2">
      <c r="B25" s="707"/>
      <c r="C25" s="705"/>
      <c r="D25" s="705"/>
      <c r="E25" s="705"/>
      <c r="F25" s="705"/>
      <c r="G25" s="705"/>
      <c r="H25" s="705"/>
      <c r="I25" s="705"/>
      <c r="J25" s="705"/>
      <c r="K25" s="705"/>
      <c r="L25" s="705"/>
      <c r="M25" s="705"/>
      <c r="N25" s="705"/>
      <c r="O25" s="705"/>
      <c r="P25" s="705"/>
      <c r="Q25" s="705"/>
      <c r="R25" s="705"/>
      <c r="S25" s="706"/>
    </row>
    <row r="26" spans="2:19" ht="20.100000000000001" customHeight="1" x14ac:dyDescent="0.2">
      <c r="B26" s="691" t="s">
        <v>832</v>
      </c>
      <c r="C26" s="692"/>
      <c r="D26" s="692"/>
      <c r="E26" s="692"/>
      <c r="F26" s="692"/>
      <c r="G26" s="692"/>
      <c r="H26" s="692"/>
      <c r="I26" s="692"/>
      <c r="J26" s="692"/>
      <c r="K26" s="692"/>
      <c r="L26" s="692"/>
      <c r="M26" s="692"/>
      <c r="N26" s="692"/>
      <c r="O26" s="692"/>
      <c r="P26" s="692"/>
      <c r="Q26" s="692"/>
      <c r="R26" s="692"/>
      <c r="S26" s="693"/>
    </row>
    <row r="27" spans="2:19" ht="20.100000000000001" customHeight="1" x14ac:dyDescent="0.2">
      <c r="B27" s="694"/>
      <c r="C27" s="692"/>
      <c r="D27" s="692"/>
      <c r="E27" s="692"/>
      <c r="F27" s="692"/>
      <c r="G27" s="692"/>
      <c r="H27" s="692"/>
      <c r="I27" s="692"/>
      <c r="J27" s="692"/>
      <c r="K27" s="692"/>
      <c r="L27" s="692"/>
      <c r="M27" s="692"/>
      <c r="N27" s="692"/>
      <c r="O27" s="692"/>
      <c r="P27" s="692"/>
      <c r="Q27" s="692"/>
      <c r="R27" s="692"/>
      <c r="S27" s="693"/>
    </row>
    <row r="28" spans="2:19" ht="20.100000000000001" customHeight="1" x14ac:dyDescent="0.2">
      <c r="B28" s="694"/>
      <c r="C28" s="692"/>
      <c r="D28" s="692"/>
      <c r="E28" s="692"/>
      <c r="F28" s="692"/>
      <c r="G28" s="692"/>
      <c r="H28" s="692"/>
      <c r="I28" s="692"/>
      <c r="J28" s="692"/>
      <c r="K28" s="692"/>
      <c r="L28" s="692"/>
      <c r="M28" s="692"/>
      <c r="N28" s="692"/>
      <c r="O28" s="692"/>
      <c r="P28" s="692"/>
      <c r="Q28" s="692"/>
      <c r="R28" s="692"/>
      <c r="S28" s="693"/>
    </row>
    <row r="29" spans="2:19" ht="20.100000000000001" customHeight="1" x14ac:dyDescent="0.2">
      <c r="B29" s="694"/>
      <c r="C29" s="692"/>
      <c r="D29" s="692"/>
      <c r="E29" s="692"/>
      <c r="F29" s="692"/>
      <c r="G29" s="692"/>
      <c r="H29" s="692"/>
      <c r="I29" s="692"/>
      <c r="J29" s="692"/>
      <c r="K29" s="692"/>
      <c r="L29" s="692"/>
      <c r="M29" s="692"/>
      <c r="N29" s="692"/>
      <c r="O29" s="692"/>
      <c r="P29" s="692"/>
      <c r="Q29" s="692"/>
      <c r="R29" s="692"/>
      <c r="S29" s="693"/>
    </row>
    <row r="30" spans="2:19" ht="20.100000000000001" customHeight="1" x14ac:dyDescent="0.2">
      <c r="B30" s="694"/>
      <c r="C30" s="692"/>
      <c r="D30" s="692"/>
      <c r="E30" s="692"/>
      <c r="F30" s="692"/>
      <c r="G30" s="692"/>
      <c r="H30" s="692"/>
      <c r="I30" s="692"/>
      <c r="J30" s="692"/>
      <c r="K30" s="692"/>
      <c r="L30" s="692"/>
      <c r="M30" s="692"/>
      <c r="N30" s="692"/>
      <c r="O30" s="692"/>
      <c r="P30" s="692"/>
      <c r="Q30" s="692"/>
      <c r="R30" s="692"/>
      <c r="S30" s="693"/>
    </row>
    <row r="31" spans="2:19" ht="20.100000000000001" customHeight="1" x14ac:dyDescent="0.2">
      <c r="B31" s="694"/>
      <c r="C31" s="692"/>
      <c r="D31" s="692"/>
      <c r="E31" s="692"/>
      <c r="F31" s="692"/>
      <c r="G31" s="692"/>
      <c r="H31" s="692"/>
      <c r="I31" s="692"/>
      <c r="J31" s="692"/>
      <c r="K31" s="692"/>
      <c r="L31" s="692"/>
      <c r="M31" s="692"/>
      <c r="N31" s="692"/>
      <c r="O31" s="692"/>
      <c r="P31" s="692"/>
      <c r="Q31" s="692"/>
      <c r="R31" s="692"/>
      <c r="S31" s="693"/>
    </row>
    <row r="32" spans="2:19" ht="20.100000000000001" customHeight="1" x14ac:dyDescent="0.2">
      <c r="B32" s="694"/>
      <c r="C32" s="692"/>
      <c r="D32" s="692"/>
      <c r="E32" s="692"/>
      <c r="F32" s="692"/>
      <c r="G32" s="692"/>
      <c r="H32" s="692"/>
      <c r="I32" s="692"/>
      <c r="J32" s="692"/>
      <c r="K32" s="692"/>
      <c r="L32" s="692"/>
      <c r="M32" s="692"/>
      <c r="N32" s="692"/>
      <c r="O32" s="692"/>
      <c r="P32" s="692"/>
      <c r="Q32" s="692"/>
      <c r="R32" s="692"/>
      <c r="S32" s="693"/>
    </row>
    <row r="33" spans="2:19" ht="20.100000000000001" customHeight="1" x14ac:dyDescent="0.2">
      <c r="B33" s="694"/>
      <c r="C33" s="692"/>
      <c r="D33" s="692"/>
      <c r="E33" s="692"/>
      <c r="F33" s="692"/>
      <c r="G33" s="692"/>
      <c r="H33" s="692"/>
      <c r="I33" s="692"/>
      <c r="J33" s="692"/>
      <c r="K33" s="692"/>
      <c r="L33" s="692"/>
      <c r="M33" s="692"/>
      <c r="N33" s="692"/>
      <c r="O33" s="692"/>
      <c r="P33" s="692"/>
      <c r="Q33" s="692"/>
      <c r="R33" s="692"/>
      <c r="S33" s="693"/>
    </row>
    <row r="34" spans="2:19" ht="20.100000000000001" customHeight="1" x14ac:dyDescent="0.2">
      <c r="B34" s="694"/>
      <c r="C34" s="692"/>
      <c r="D34" s="692"/>
      <c r="E34" s="692"/>
      <c r="F34" s="692"/>
      <c r="G34" s="692"/>
      <c r="H34" s="692"/>
      <c r="I34" s="692"/>
      <c r="J34" s="692"/>
      <c r="K34" s="692"/>
      <c r="L34" s="692"/>
      <c r="M34" s="692"/>
      <c r="N34" s="692"/>
      <c r="O34" s="692"/>
      <c r="P34" s="692"/>
      <c r="Q34" s="692"/>
      <c r="R34" s="692"/>
      <c r="S34" s="693"/>
    </row>
    <row r="35" spans="2:19" ht="20.100000000000001" customHeight="1" x14ac:dyDescent="0.2">
      <c r="B35" s="694"/>
      <c r="C35" s="692"/>
      <c r="D35" s="692"/>
      <c r="E35" s="692"/>
      <c r="F35" s="692"/>
      <c r="G35" s="692"/>
      <c r="H35" s="692"/>
      <c r="I35" s="692"/>
      <c r="J35" s="692"/>
      <c r="K35" s="692"/>
      <c r="L35" s="692"/>
      <c r="M35" s="692"/>
      <c r="N35" s="692"/>
      <c r="O35" s="692"/>
      <c r="P35" s="692"/>
      <c r="Q35" s="692"/>
      <c r="R35" s="692"/>
      <c r="S35" s="693"/>
    </row>
    <row r="36" spans="2:19" ht="20.100000000000001" customHeight="1" x14ac:dyDescent="0.2">
      <c r="B36" s="694"/>
      <c r="C36" s="692"/>
      <c r="D36" s="692"/>
      <c r="E36" s="692"/>
      <c r="F36" s="692"/>
      <c r="G36" s="692"/>
      <c r="H36" s="692"/>
      <c r="I36" s="692"/>
      <c r="J36" s="692"/>
      <c r="K36" s="692"/>
      <c r="L36" s="692"/>
      <c r="M36" s="692"/>
      <c r="N36" s="692"/>
      <c r="O36" s="692"/>
      <c r="P36" s="692"/>
      <c r="Q36" s="692"/>
      <c r="R36" s="692"/>
      <c r="S36" s="693"/>
    </row>
    <row r="37" spans="2:19" ht="20.100000000000001" customHeight="1" x14ac:dyDescent="0.2">
      <c r="B37" s="694"/>
      <c r="C37" s="692"/>
      <c r="D37" s="692"/>
      <c r="E37" s="692"/>
      <c r="F37" s="692"/>
      <c r="G37" s="692"/>
      <c r="H37" s="692"/>
      <c r="I37" s="692"/>
      <c r="J37" s="692"/>
      <c r="K37" s="692"/>
      <c r="L37" s="692"/>
      <c r="M37" s="692"/>
      <c r="N37" s="692"/>
      <c r="O37" s="692"/>
      <c r="P37" s="692"/>
      <c r="Q37" s="692"/>
      <c r="R37" s="692"/>
      <c r="S37" s="693"/>
    </row>
    <row r="38" spans="2:19" ht="20.100000000000001" customHeight="1" x14ac:dyDescent="0.2">
      <c r="B38" s="695"/>
      <c r="C38" s="696"/>
      <c r="D38" s="696"/>
      <c r="E38" s="696"/>
      <c r="F38" s="696"/>
      <c r="G38" s="696"/>
      <c r="H38" s="696"/>
      <c r="I38" s="696"/>
      <c r="J38" s="696"/>
      <c r="K38" s="696"/>
      <c r="L38" s="696"/>
      <c r="M38" s="696"/>
      <c r="N38" s="696"/>
      <c r="O38" s="696"/>
      <c r="P38" s="696"/>
      <c r="Q38" s="696"/>
      <c r="R38" s="696"/>
      <c r="S38" s="697"/>
    </row>
    <row r="39" spans="2:19" ht="9.9499999999999993" customHeight="1" x14ac:dyDescent="0.2"/>
  </sheetData>
  <sheetProtection algorithmName="SHA-512" hashValue="j0/Qnym/6UQTvrMI2SmwmCsd18aYdKTAN2JJOJGZ64p+fsngPMP0JuvdBn+gXwR7N6qTjcEDTTyChwAjZjDfxw==" saltValue="0qRi6wWi2t66+VqJLKaCdw==" spinCount="100000" sheet="1" objects="1" scenarios="1"/>
  <mergeCells count="4">
    <mergeCell ref="B26:S38"/>
    <mergeCell ref="B6:S15"/>
    <mergeCell ref="B16:S25"/>
    <mergeCell ref="B2:S5"/>
  </mergeCells>
  <pageMargins left="0.70866141732283472" right="0.4" top="0.41" bottom="0.51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463AB-3E2B-46C3-BEE6-FDAD28A2BE86}">
  <sheetPr>
    <pageSetUpPr fitToPage="1"/>
  </sheetPr>
  <dimension ref="A1:I52"/>
  <sheetViews>
    <sheetView showGridLines="0" view="pageBreakPreview" zoomScaleNormal="85" zoomScaleSheetLayoutView="100" zoomScalePageLayoutView="55" workbookViewId="0">
      <selection sqref="A1:XFD1"/>
    </sheetView>
  </sheetViews>
  <sheetFormatPr baseColWidth="10" defaultRowHeight="12.75" x14ac:dyDescent="0.25"/>
  <cols>
    <col min="1" max="1" width="5.5703125" style="13" customWidth="1"/>
    <col min="2" max="2" width="7.7109375" style="13" customWidth="1"/>
    <col min="3" max="3" width="80.28515625" style="12" bestFit="1" customWidth="1"/>
    <col min="4" max="4" width="8.140625" style="13" customWidth="1"/>
    <col min="5" max="5" width="9.5703125" style="13" customWidth="1"/>
    <col min="6" max="6" width="15.85546875" style="12" bestFit="1" customWidth="1"/>
    <col min="7" max="7" width="17.7109375" style="12" bestFit="1" customWidth="1"/>
    <col min="8" max="8" width="18" style="12" customWidth="1"/>
    <col min="9" max="9" width="22.28515625" style="12" customWidth="1"/>
    <col min="10" max="11" width="15.7109375" style="12" bestFit="1" customWidth="1"/>
    <col min="12" max="12" width="12.28515625" style="12" bestFit="1" customWidth="1"/>
    <col min="13" max="16384" width="11.42578125" style="12"/>
  </cols>
  <sheetData>
    <row r="1" spans="1:9" s="8" customFormat="1" ht="123" customHeight="1" x14ac:dyDescent="0.25">
      <c r="A1" s="827" t="str">
        <f>'C 2'!A1</f>
        <v>PROYECTO: 
CONSTRUCCIÓN DE LA ESTACIÓN TRANSFORMADORA MENDOZA NORTE 220/132 kV Y
OBRAS COMPLEMENTARIAS
ALTERNATIVA 1
OBLIGATORIA</v>
      </c>
      <c r="B1" s="828"/>
      <c r="C1" s="828"/>
      <c r="D1" s="828"/>
      <c r="E1" s="828"/>
      <c r="F1" s="828"/>
      <c r="G1" s="828"/>
      <c r="H1" s="828"/>
      <c r="I1" s="829"/>
    </row>
    <row r="2" spans="1:9" s="1" customFormat="1" ht="12" customHeight="1" x14ac:dyDescent="0.2">
      <c r="A2" s="133"/>
      <c r="B2" s="133"/>
    </row>
    <row r="3" spans="1:9" s="8" customFormat="1" ht="23.25" customHeight="1" x14ac:dyDescent="0.25">
      <c r="A3" s="827" t="s">
        <v>499</v>
      </c>
      <c r="B3" s="828"/>
      <c r="C3" s="828"/>
      <c r="D3" s="828"/>
      <c r="E3" s="828"/>
      <c r="F3" s="828"/>
      <c r="G3" s="828"/>
      <c r="H3" s="828"/>
      <c r="I3" s="829"/>
    </row>
    <row r="4" spans="1:9" s="1" customFormat="1" ht="9" customHeight="1" thickBot="1" x14ac:dyDescent="0.25">
      <c r="A4" s="133"/>
      <c r="B4" s="133"/>
    </row>
    <row r="5" spans="1:9" ht="15" customHeight="1" x14ac:dyDescent="0.25">
      <c r="A5" s="830" t="s">
        <v>28</v>
      </c>
      <c r="B5" s="833" t="s">
        <v>602</v>
      </c>
      <c r="C5" s="408"/>
      <c r="D5" s="833" t="s">
        <v>277</v>
      </c>
      <c r="E5" s="833" t="s">
        <v>278</v>
      </c>
      <c r="F5" s="836" t="s">
        <v>32</v>
      </c>
      <c r="G5" s="837"/>
      <c r="H5" s="836" t="s">
        <v>603</v>
      </c>
      <c r="I5" s="839"/>
    </row>
    <row r="6" spans="1:9" ht="18" customHeight="1" x14ac:dyDescent="0.25">
      <c r="A6" s="831"/>
      <c r="B6" s="834"/>
      <c r="C6" s="409" t="s">
        <v>34</v>
      </c>
      <c r="D6" s="834"/>
      <c r="E6" s="834"/>
      <c r="F6" s="838"/>
      <c r="G6" s="838"/>
      <c r="H6" s="838"/>
      <c r="I6" s="840"/>
    </row>
    <row r="7" spans="1:9" ht="30" customHeight="1" x14ac:dyDescent="0.25">
      <c r="A7" s="832"/>
      <c r="B7" s="835"/>
      <c r="C7" s="410"/>
      <c r="D7" s="835"/>
      <c r="E7" s="835"/>
      <c r="F7" s="134" t="s">
        <v>21</v>
      </c>
      <c r="G7" s="134" t="s">
        <v>22</v>
      </c>
      <c r="H7" s="134" t="s">
        <v>21</v>
      </c>
      <c r="I7" s="134" t="s">
        <v>22</v>
      </c>
    </row>
    <row r="8" spans="1:9" ht="18.75" customHeight="1" x14ac:dyDescent="0.25">
      <c r="A8" s="411">
        <v>1</v>
      </c>
      <c r="B8" s="412"/>
      <c r="C8" s="162" t="s">
        <v>793</v>
      </c>
      <c r="D8" s="146" t="s">
        <v>40</v>
      </c>
      <c r="E8" s="399">
        <v>1</v>
      </c>
      <c r="F8" s="400"/>
      <c r="G8" s="401"/>
      <c r="H8" s="418">
        <f>E8*F8</f>
        <v>0</v>
      </c>
      <c r="I8" s="414">
        <f t="shared" ref="I8" si="0">E8*G8</f>
        <v>0</v>
      </c>
    </row>
    <row r="9" spans="1:9" ht="5.25" customHeight="1" x14ac:dyDescent="0.25">
      <c r="A9" s="136"/>
      <c r="B9" s="146"/>
      <c r="C9" s="158"/>
      <c r="D9" s="415"/>
      <c r="E9" s="427"/>
      <c r="F9" s="428"/>
      <c r="G9" s="429"/>
      <c r="H9" s="413"/>
      <c r="I9" s="416"/>
    </row>
    <row r="10" spans="1:9" ht="15" customHeight="1" x14ac:dyDescent="0.25">
      <c r="A10" s="136">
        <v>2</v>
      </c>
      <c r="B10" s="146"/>
      <c r="C10" s="417" t="s">
        <v>604</v>
      </c>
      <c r="D10" s="146"/>
      <c r="E10" s="399"/>
      <c r="F10" s="400"/>
      <c r="G10" s="401"/>
      <c r="H10" s="418">
        <f>SUM(H11:H18)</f>
        <v>0</v>
      </c>
      <c r="I10" s="414">
        <f>SUM(I11:I18)</f>
        <v>0</v>
      </c>
    </row>
    <row r="11" spans="1:9" ht="15" x14ac:dyDescent="0.25">
      <c r="A11" s="419"/>
      <c r="B11" s="146" t="s">
        <v>38</v>
      </c>
      <c r="C11" s="420" t="s">
        <v>605</v>
      </c>
      <c r="D11" s="146" t="s">
        <v>40</v>
      </c>
      <c r="E11" s="399">
        <v>30</v>
      </c>
      <c r="F11" s="400"/>
      <c r="G11" s="401"/>
      <c r="H11" s="413">
        <f t="shared" ref="H11:H18" si="1">E11*F11</f>
        <v>0</v>
      </c>
      <c r="I11" s="416">
        <f t="shared" ref="I11:I20" si="2">E11*G11</f>
        <v>0</v>
      </c>
    </row>
    <row r="12" spans="1:9" ht="15" x14ac:dyDescent="0.25">
      <c r="A12" s="419"/>
      <c r="B12" s="166" t="s">
        <v>41</v>
      </c>
      <c r="C12" s="420" t="s">
        <v>606</v>
      </c>
      <c r="D12" s="146" t="s">
        <v>40</v>
      </c>
      <c r="E12" s="399">
        <v>12</v>
      </c>
      <c r="F12" s="400"/>
      <c r="G12" s="401"/>
      <c r="H12" s="413">
        <f t="shared" si="1"/>
        <v>0</v>
      </c>
      <c r="I12" s="416">
        <f t="shared" si="2"/>
        <v>0</v>
      </c>
    </row>
    <row r="13" spans="1:9" ht="15" x14ac:dyDescent="0.25">
      <c r="A13" s="419"/>
      <c r="B13" s="146" t="s">
        <v>43</v>
      </c>
      <c r="C13" s="420" t="s">
        <v>607</v>
      </c>
      <c r="D13" s="146" t="s">
        <v>40</v>
      </c>
      <c r="E13" s="399">
        <v>6</v>
      </c>
      <c r="F13" s="400"/>
      <c r="G13" s="401"/>
      <c r="H13" s="413">
        <f t="shared" si="1"/>
        <v>0</v>
      </c>
      <c r="I13" s="416">
        <f t="shared" si="2"/>
        <v>0</v>
      </c>
    </row>
    <row r="14" spans="1:9" ht="15" x14ac:dyDescent="0.25">
      <c r="A14" s="419"/>
      <c r="B14" s="166" t="s">
        <v>44</v>
      </c>
      <c r="C14" s="421" t="s">
        <v>608</v>
      </c>
      <c r="D14" s="146" t="s">
        <v>40</v>
      </c>
      <c r="E14" s="399">
        <v>1</v>
      </c>
      <c r="F14" s="400"/>
      <c r="G14" s="401"/>
      <c r="H14" s="413">
        <f t="shared" si="1"/>
        <v>0</v>
      </c>
      <c r="I14" s="416">
        <f t="shared" si="2"/>
        <v>0</v>
      </c>
    </row>
    <row r="15" spans="1:9" ht="15" x14ac:dyDescent="0.25">
      <c r="A15" s="419"/>
      <c r="B15" s="146" t="s">
        <v>45</v>
      </c>
      <c r="C15" s="421" t="s">
        <v>609</v>
      </c>
      <c r="D15" s="146" t="s">
        <v>40</v>
      </c>
      <c r="E15" s="399">
        <v>9</v>
      </c>
      <c r="F15" s="400"/>
      <c r="G15" s="401"/>
      <c r="H15" s="413">
        <f t="shared" si="1"/>
        <v>0</v>
      </c>
      <c r="I15" s="416">
        <f t="shared" si="2"/>
        <v>0</v>
      </c>
    </row>
    <row r="16" spans="1:9" ht="15" x14ac:dyDescent="0.25">
      <c r="A16" s="419"/>
      <c r="B16" s="166" t="s">
        <v>46</v>
      </c>
      <c r="C16" s="421" t="s">
        <v>610</v>
      </c>
      <c r="D16" s="146" t="s">
        <v>40</v>
      </c>
      <c r="E16" s="399">
        <v>5</v>
      </c>
      <c r="F16" s="400"/>
      <c r="G16" s="401"/>
      <c r="H16" s="413">
        <f t="shared" si="1"/>
        <v>0</v>
      </c>
      <c r="I16" s="416">
        <f t="shared" si="2"/>
        <v>0</v>
      </c>
    </row>
    <row r="17" spans="1:9" ht="15" x14ac:dyDescent="0.25">
      <c r="A17" s="419"/>
      <c r="B17" s="146" t="s">
        <v>48</v>
      </c>
      <c r="C17" s="421" t="s">
        <v>611</v>
      </c>
      <c r="D17" s="146" t="s">
        <v>40</v>
      </c>
      <c r="E17" s="399">
        <v>0</v>
      </c>
      <c r="F17" s="400"/>
      <c r="G17" s="401"/>
      <c r="H17" s="413">
        <f t="shared" si="1"/>
        <v>0</v>
      </c>
      <c r="I17" s="416">
        <f t="shared" si="2"/>
        <v>0</v>
      </c>
    </row>
    <row r="18" spans="1:9" ht="15" x14ac:dyDescent="0.25">
      <c r="A18" s="419"/>
      <c r="B18" s="166" t="s">
        <v>50</v>
      </c>
      <c r="C18" s="421" t="s">
        <v>612</v>
      </c>
      <c r="D18" s="146" t="s">
        <v>40</v>
      </c>
      <c r="E18" s="399">
        <v>2</v>
      </c>
      <c r="F18" s="400"/>
      <c r="G18" s="401"/>
      <c r="H18" s="413">
        <f t="shared" si="1"/>
        <v>0</v>
      </c>
      <c r="I18" s="416">
        <f t="shared" si="2"/>
        <v>0</v>
      </c>
    </row>
    <row r="19" spans="1:9" ht="5.25" customHeight="1" x14ac:dyDescent="0.25">
      <c r="A19" s="419"/>
      <c r="B19" s="166"/>
      <c r="C19" s="421"/>
      <c r="D19" s="146"/>
      <c r="E19" s="399"/>
      <c r="F19" s="400"/>
      <c r="G19" s="401"/>
      <c r="H19" s="413"/>
      <c r="I19" s="416"/>
    </row>
    <row r="20" spans="1:9" ht="15" customHeight="1" x14ac:dyDescent="0.25">
      <c r="A20" s="136">
        <v>3</v>
      </c>
      <c r="B20" s="146"/>
      <c r="C20" s="417" t="s">
        <v>792</v>
      </c>
      <c r="D20" s="146" t="s">
        <v>613</v>
      </c>
      <c r="E20" s="402">
        <v>37.5</v>
      </c>
      <c r="F20" s="400"/>
      <c r="G20" s="401"/>
      <c r="H20" s="418">
        <f>E20*F20</f>
        <v>0</v>
      </c>
      <c r="I20" s="414">
        <f t="shared" si="2"/>
        <v>0</v>
      </c>
    </row>
    <row r="21" spans="1:9" ht="3" customHeight="1" x14ac:dyDescent="0.25">
      <c r="A21" s="419"/>
      <c r="B21" s="146"/>
      <c r="C21" s="158"/>
      <c r="D21" s="415"/>
      <c r="E21" s="427"/>
      <c r="F21" s="428"/>
      <c r="G21" s="429"/>
      <c r="H21" s="413"/>
      <c r="I21" s="416"/>
    </row>
    <row r="22" spans="1:9" ht="15" customHeight="1" x14ac:dyDescent="0.25">
      <c r="A22" s="136">
        <v>4</v>
      </c>
      <c r="B22" s="146"/>
      <c r="C22" s="162" t="s">
        <v>794</v>
      </c>
      <c r="D22" s="152" t="s">
        <v>787</v>
      </c>
      <c r="E22" s="403">
        <v>12000</v>
      </c>
      <c r="F22" s="400"/>
      <c r="G22" s="401"/>
      <c r="H22" s="418">
        <f>E22*F22</f>
        <v>0</v>
      </c>
      <c r="I22" s="414">
        <f t="shared" ref="I22" si="3">E22*G22</f>
        <v>0</v>
      </c>
    </row>
    <row r="23" spans="1:9" ht="5.0999999999999996" customHeight="1" x14ac:dyDescent="0.25">
      <c r="A23" s="419"/>
      <c r="B23" s="146"/>
      <c r="C23" s="158"/>
      <c r="D23" s="146"/>
      <c r="E23" s="402"/>
      <c r="F23" s="400"/>
      <c r="G23" s="401"/>
      <c r="H23" s="413"/>
      <c r="I23" s="416"/>
    </row>
    <row r="24" spans="1:9" ht="15" customHeight="1" x14ac:dyDescent="0.25">
      <c r="A24" s="136">
        <v>5</v>
      </c>
      <c r="B24" s="146"/>
      <c r="C24" s="417" t="s">
        <v>795</v>
      </c>
      <c r="D24" s="146" t="s">
        <v>40</v>
      </c>
      <c r="E24" s="404">
        <v>4782</v>
      </c>
      <c r="F24" s="400"/>
      <c r="G24" s="401"/>
      <c r="H24" s="418">
        <f>E24*F24</f>
        <v>0</v>
      </c>
      <c r="I24" s="414">
        <f t="shared" ref="I24" si="4">E24*G24</f>
        <v>0</v>
      </c>
    </row>
    <row r="25" spans="1:9" ht="5.0999999999999996" customHeight="1" x14ac:dyDescent="0.25">
      <c r="A25" s="136"/>
      <c r="B25" s="146"/>
      <c r="C25" s="158"/>
      <c r="D25" s="146"/>
      <c r="E25" s="404"/>
      <c r="F25" s="400"/>
      <c r="G25" s="401"/>
      <c r="H25" s="413"/>
      <c r="I25" s="416"/>
    </row>
    <row r="26" spans="1:9" ht="15" customHeight="1" x14ac:dyDescent="0.25">
      <c r="A26" s="136">
        <v>6</v>
      </c>
      <c r="B26" s="146"/>
      <c r="C26" s="162" t="s">
        <v>615</v>
      </c>
      <c r="D26" s="146"/>
      <c r="E26" s="399"/>
      <c r="F26" s="400"/>
      <c r="G26" s="401"/>
      <c r="H26" s="422">
        <f>SUM(H27:H29)</f>
        <v>0</v>
      </c>
      <c r="I26" s="414">
        <f>SUM(I27:I29)</f>
        <v>0</v>
      </c>
    </row>
    <row r="27" spans="1:9" ht="15" customHeight="1" x14ac:dyDescent="0.25">
      <c r="A27" s="419"/>
      <c r="B27" s="146" t="s">
        <v>275</v>
      </c>
      <c r="C27" s="158" t="s">
        <v>616</v>
      </c>
      <c r="D27" s="146" t="s">
        <v>40</v>
      </c>
      <c r="E27" s="404">
        <v>144</v>
      </c>
      <c r="F27" s="400"/>
      <c r="G27" s="401"/>
      <c r="H27" s="413">
        <f>E27*F27</f>
        <v>0</v>
      </c>
      <c r="I27" s="416">
        <f>E27*G27</f>
        <v>0</v>
      </c>
    </row>
    <row r="28" spans="1:9" ht="15" customHeight="1" x14ac:dyDescent="0.25">
      <c r="A28" s="419"/>
      <c r="B28" s="146" t="s">
        <v>306</v>
      </c>
      <c r="C28" s="158" t="s">
        <v>617</v>
      </c>
      <c r="D28" s="146" t="s">
        <v>40</v>
      </c>
      <c r="E28" s="404">
        <v>51</v>
      </c>
      <c r="F28" s="400"/>
      <c r="G28" s="401"/>
      <c r="H28" s="413">
        <f>E28*F28</f>
        <v>0</v>
      </c>
      <c r="I28" s="416">
        <f>E28*G28</f>
        <v>0</v>
      </c>
    </row>
    <row r="29" spans="1:9" ht="15" customHeight="1" x14ac:dyDescent="0.25">
      <c r="A29" s="419"/>
      <c r="B29" s="146" t="s">
        <v>276</v>
      </c>
      <c r="C29" s="158" t="s">
        <v>619</v>
      </c>
      <c r="D29" s="146" t="s">
        <v>40</v>
      </c>
      <c r="E29" s="404">
        <v>195</v>
      </c>
      <c r="F29" s="400"/>
      <c r="G29" s="401"/>
      <c r="H29" s="413">
        <f>E29*F29</f>
        <v>0</v>
      </c>
      <c r="I29" s="416">
        <f>E29*G29</f>
        <v>0</v>
      </c>
    </row>
    <row r="30" spans="1:9" s="8" customFormat="1" ht="15" customHeight="1" x14ac:dyDescent="0.25">
      <c r="A30" s="136">
        <v>7</v>
      </c>
      <c r="B30" s="146"/>
      <c r="C30" s="162" t="s">
        <v>620</v>
      </c>
      <c r="D30" s="146"/>
      <c r="E30" s="399"/>
      <c r="F30" s="400"/>
      <c r="G30" s="401"/>
      <c r="H30" s="423">
        <f>SUM(H31:H33)</f>
        <v>0</v>
      </c>
      <c r="I30" s="414">
        <f>SUM(I31:I33)</f>
        <v>0</v>
      </c>
    </row>
    <row r="31" spans="1:9" s="8" customFormat="1" ht="15" customHeight="1" x14ac:dyDescent="0.25">
      <c r="A31" s="419"/>
      <c r="B31" s="146" t="s">
        <v>106</v>
      </c>
      <c r="C31" s="158" t="s">
        <v>621</v>
      </c>
      <c r="D31" s="146" t="s">
        <v>40</v>
      </c>
      <c r="E31" s="404">
        <v>48</v>
      </c>
      <c r="F31" s="400"/>
      <c r="G31" s="401"/>
      <c r="H31" s="413">
        <f>E31*F31</f>
        <v>0</v>
      </c>
      <c r="I31" s="416">
        <f>E31*G31</f>
        <v>0</v>
      </c>
    </row>
    <row r="32" spans="1:9" ht="15" customHeight="1" x14ac:dyDescent="0.25">
      <c r="A32" s="136"/>
      <c r="B32" s="146" t="s">
        <v>107</v>
      </c>
      <c r="C32" s="158" t="s">
        <v>622</v>
      </c>
      <c r="D32" s="146" t="s">
        <v>40</v>
      </c>
      <c r="E32" s="404">
        <v>15</v>
      </c>
      <c r="F32" s="400"/>
      <c r="G32" s="401"/>
      <c r="H32" s="413">
        <f>E32*F32</f>
        <v>0</v>
      </c>
      <c r="I32" s="416">
        <f>E32*G32</f>
        <v>0</v>
      </c>
    </row>
    <row r="33" spans="1:9" ht="5.0999999999999996" customHeight="1" x14ac:dyDescent="0.25">
      <c r="A33" s="136"/>
      <c r="B33" s="146"/>
      <c r="C33" s="158"/>
      <c r="D33" s="166"/>
      <c r="E33" s="406"/>
      <c r="F33" s="407"/>
      <c r="G33" s="401"/>
      <c r="H33" s="413"/>
      <c r="I33" s="416"/>
    </row>
    <row r="34" spans="1:9" s="8" customFormat="1" ht="16.5" customHeight="1" x14ac:dyDescent="0.25">
      <c r="A34" s="430"/>
      <c r="B34" s="399"/>
      <c r="C34" s="431"/>
      <c r="D34" s="405"/>
      <c r="E34" s="406"/>
      <c r="F34" s="400"/>
      <c r="G34" s="401"/>
      <c r="H34" s="160">
        <f t="shared" ref="H34:H43" si="5">+E34*F34</f>
        <v>0</v>
      </c>
      <c r="I34" s="161">
        <f t="shared" ref="I34:I43" si="6">E34*G34</f>
        <v>0</v>
      </c>
    </row>
    <row r="35" spans="1:9" s="8" customFormat="1" ht="16.5" customHeight="1" x14ac:dyDescent="0.25">
      <c r="A35" s="430"/>
      <c r="B35" s="399"/>
      <c r="C35" s="431"/>
      <c r="D35" s="405"/>
      <c r="E35" s="406"/>
      <c r="F35" s="400"/>
      <c r="G35" s="401"/>
      <c r="H35" s="160">
        <f t="shared" si="5"/>
        <v>0</v>
      </c>
      <c r="I35" s="161">
        <f t="shared" si="6"/>
        <v>0</v>
      </c>
    </row>
    <row r="36" spans="1:9" s="8" customFormat="1" ht="16.5" customHeight="1" x14ac:dyDescent="0.25">
      <c r="A36" s="430"/>
      <c r="B36" s="399"/>
      <c r="C36" s="431"/>
      <c r="D36" s="405"/>
      <c r="E36" s="406"/>
      <c r="F36" s="400"/>
      <c r="G36" s="401"/>
      <c r="H36" s="160">
        <f t="shared" si="5"/>
        <v>0</v>
      </c>
      <c r="I36" s="161">
        <f t="shared" si="6"/>
        <v>0</v>
      </c>
    </row>
    <row r="37" spans="1:9" s="8" customFormat="1" ht="16.5" customHeight="1" x14ac:dyDescent="0.25">
      <c r="A37" s="430"/>
      <c r="B37" s="399"/>
      <c r="C37" s="431"/>
      <c r="D37" s="405"/>
      <c r="E37" s="406"/>
      <c r="F37" s="400"/>
      <c r="G37" s="401"/>
      <c r="H37" s="160">
        <f t="shared" si="5"/>
        <v>0</v>
      </c>
      <c r="I37" s="161">
        <f t="shared" si="6"/>
        <v>0</v>
      </c>
    </row>
    <row r="38" spans="1:9" s="8" customFormat="1" ht="16.5" customHeight="1" x14ac:dyDescent="0.25">
      <c r="A38" s="430"/>
      <c r="B38" s="399"/>
      <c r="C38" s="431"/>
      <c r="D38" s="405"/>
      <c r="E38" s="406"/>
      <c r="F38" s="400"/>
      <c r="G38" s="401"/>
      <c r="H38" s="160">
        <f t="shared" si="5"/>
        <v>0</v>
      </c>
      <c r="I38" s="161">
        <f t="shared" si="6"/>
        <v>0</v>
      </c>
    </row>
    <row r="39" spans="1:9" s="8" customFormat="1" ht="16.5" customHeight="1" x14ac:dyDescent="0.25">
      <c r="A39" s="430"/>
      <c r="B39" s="399"/>
      <c r="C39" s="431"/>
      <c r="D39" s="405"/>
      <c r="E39" s="406"/>
      <c r="F39" s="400"/>
      <c r="G39" s="401"/>
      <c r="H39" s="160">
        <f t="shared" si="5"/>
        <v>0</v>
      </c>
      <c r="I39" s="161">
        <f t="shared" si="6"/>
        <v>0</v>
      </c>
    </row>
    <row r="40" spans="1:9" s="8" customFormat="1" ht="16.5" customHeight="1" x14ac:dyDescent="0.25">
      <c r="A40" s="430"/>
      <c r="B40" s="399"/>
      <c r="C40" s="431"/>
      <c r="D40" s="405"/>
      <c r="E40" s="406"/>
      <c r="F40" s="400"/>
      <c r="G40" s="401"/>
      <c r="H40" s="160">
        <f t="shared" si="5"/>
        <v>0</v>
      </c>
      <c r="I40" s="161">
        <f t="shared" si="6"/>
        <v>0</v>
      </c>
    </row>
    <row r="41" spans="1:9" s="8" customFormat="1" ht="16.5" customHeight="1" x14ac:dyDescent="0.25">
      <c r="A41" s="430"/>
      <c r="B41" s="399"/>
      <c r="C41" s="431"/>
      <c r="D41" s="405"/>
      <c r="E41" s="406"/>
      <c r="F41" s="400"/>
      <c r="G41" s="401"/>
      <c r="H41" s="160">
        <f t="shared" si="5"/>
        <v>0</v>
      </c>
      <c r="I41" s="161">
        <f t="shared" si="6"/>
        <v>0</v>
      </c>
    </row>
    <row r="42" spans="1:9" s="8" customFormat="1" ht="16.5" customHeight="1" x14ac:dyDescent="0.25">
      <c r="A42" s="430"/>
      <c r="B42" s="399"/>
      <c r="C42" s="431"/>
      <c r="D42" s="405"/>
      <c r="E42" s="406"/>
      <c r="F42" s="400"/>
      <c r="G42" s="401"/>
      <c r="H42" s="160">
        <f t="shared" si="5"/>
        <v>0</v>
      </c>
      <c r="I42" s="161">
        <f t="shared" si="6"/>
        <v>0</v>
      </c>
    </row>
    <row r="43" spans="1:9" s="8" customFormat="1" ht="16.5" customHeight="1" x14ac:dyDescent="0.25">
      <c r="A43" s="430"/>
      <c r="B43" s="399"/>
      <c r="C43" s="431"/>
      <c r="D43" s="405"/>
      <c r="E43" s="406"/>
      <c r="F43" s="400"/>
      <c r="G43" s="401"/>
      <c r="H43" s="160">
        <f t="shared" si="5"/>
        <v>0</v>
      </c>
      <c r="I43" s="161">
        <f t="shared" si="6"/>
        <v>0</v>
      </c>
    </row>
    <row r="44" spans="1:9" s="8" customFormat="1" ht="5.25" customHeight="1" thickBot="1" x14ac:dyDescent="0.3">
      <c r="A44" s="136"/>
      <c r="B44" s="146"/>
      <c r="C44" s="162"/>
      <c r="D44" s="166"/>
      <c r="E44" s="424"/>
      <c r="F44" s="400"/>
      <c r="G44" s="401"/>
      <c r="H44" s="418"/>
      <c r="I44" s="425"/>
    </row>
    <row r="45" spans="1:9" s="14" customFormat="1" ht="20.100000000000001" customHeight="1" thickBot="1" x14ac:dyDescent="0.3">
      <c r="A45" s="741" t="s">
        <v>499</v>
      </c>
      <c r="B45" s="742"/>
      <c r="C45" s="742"/>
      <c r="D45" s="742"/>
      <c r="E45" s="291"/>
      <c r="F45" s="802" t="s">
        <v>796</v>
      </c>
      <c r="G45" s="804"/>
      <c r="H45" s="432">
        <f>H8+H10+H20+H22+H24+H26+H30+SUM(H34:H43)</f>
        <v>0</v>
      </c>
      <c r="I45" s="426">
        <f>I8+I10+I20+I22+I24+I26+I30+SUM(I34:I43)</f>
        <v>0</v>
      </c>
    </row>
    <row r="46" spans="1:9" x14ac:dyDescent="0.25">
      <c r="A46" s="739" t="s">
        <v>782</v>
      </c>
      <c r="B46" s="739"/>
      <c r="C46" s="739"/>
      <c r="D46" s="739"/>
      <c r="E46" s="739"/>
      <c r="F46" s="739"/>
      <c r="G46" s="739"/>
      <c r="H46" s="739"/>
      <c r="I46" s="739"/>
    </row>
    <row r="47" spans="1:9" x14ac:dyDescent="0.25">
      <c r="A47" s="740" t="s">
        <v>783</v>
      </c>
      <c r="B47" s="740"/>
      <c r="C47" s="740"/>
      <c r="D47" s="740"/>
      <c r="E47" s="740"/>
      <c r="F47" s="740"/>
      <c r="G47" s="740"/>
      <c r="H47" s="740"/>
      <c r="I47" s="740"/>
    </row>
    <row r="48" spans="1:9" x14ac:dyDescent="0.25">
      <c r="A48" s="296"/>
      <c r="B48" s="296"/>
      <c r="C48" s="296"/>
      <c r="D48" s="296"/>
      <c r="E48" s="296"/>
      <c r="F48" s="296"/>
      <c r="G48" s="296"/>
      <c r="H48" s="296"/>
      <c r="I48" s="296"/>
    </row>
    <row r="49" spans="1:9" x14ac:dyDescent="0.25">
      <c r="A49" s="296"/>
      <c r="B49" s="296"/>
      <c r="C49" s="296"/>
      <c r="D49" s="296"/>
      <c r="E49" s="296"/>
      <c r="F49" s="296"/>
      <c r="G49" s="296"/>
      <c r="H49" s="296"/>
      <c r="I49" s="296"/>
    </row>
    <row r="50" spans="1:9" ht="15.75" x14ac:dyDescent="0.25">
      <c r="A50"/>
      <c r="B50"/>
      <c r="C50" s="659" t="s">
        <v>779</v>
      </c>
      <c r="D50" s="659"/>
      <c r="E50"/>
      <c r="F50"/>
      <c r="G50"/>
      <c r="H50" s="659" t="s">
        <v>779</v>
      </c>
      <c r="I50" s="659"/>
    </row>
    <row r="51" spans="1:9" ht="15.75" x14ac:dyDescent="0.25">
      <c r="A51"/>
      <c r="B51"/>
      <c r="C51" s="655" t="s">
        <v>781</v>
      </c>
      <c r="D51" s="655"/>
      <c r="E51"/>
      <c r="F51"/>
      <c r="G51"/>
      <c r="H51" s="655" t="s">
        <v>780</v>
      </c>
      <c r="I51" s="655"/>
    </row>
    <row r="52" spans="1:9" x14ac:dyDescent="0.2">
      <c r="A52" s="1"/>
      <c r="B52" s="1"/>
      <c r="C52" s="1"/>
      <c r="D52" s="1"/>
      <c r="E52" s="1"/>
      <c r="F52" s="1"/>
      <c r="G52" s="1"/>
      <c r="H52" s="1"/>
      <c r="I52" s="1"/>
    </row>
  </sheetData>
  <sheetProtection algorithmName="SHA-512" hashValue="JMAvM9Mbyj1MhwzFuMHjOpYTHf6hgO8Qopw0Z/ST/qLgmPcVi2j76CuYo8rQox9ooy5rm31SHhMk7Hs6696B4Q==" saltValue="jJq26O3I6yJHsqoriTRLLg==" spinCount="100000" sheet="1" objects="1" scenarios="1"/>
  <mergeCells count="16">
    <mergeCell ref="A46:I46"/>
    <mergeCell ref="F45:G45"/>
    <mergeCell ref="A45:D45"/>
    <mergeCell ref="A1:I1"/>
    <mergeCell ref="A3:I3"/>
    <mergeCell ref="A5:A7"/>
    <mergeCell ref="B5:B7"/>
    <mergeCell ref="D5:D7"/>
    <mergeCell ref="E5:E7"/>
    <mergeCell ref="F5:G6"/>
    <mergeCell ref="H5:I6"/>
    <mergeCell ref="A47:I47"/>
    <mergeCell ref="C50:D50"/>
    <mergeCell ref="H50:I50"/>
    <mergeCell ref="C51:D51"/>
    <mergeCell ref="H51:I51"/>
  </mergeCells>
  <phoneticPr fontId="27" type="noConversion"/>
  <printOptions horizontalCentered="1"/>
  <pageMargins left="0.39370078740157483" right="0.39370078740157483" top="1.1811023622047245" bottom="0.39370078740157483" header="0.39370078740157483" footer="0.19685039370078741"/>
  <pageSetup paperSize="9" scale="46" orientation="landscape" r:id="rId1"/>
  <headerFooter>
    <oddHeader>&amp;L&amp;G&amp;R&amp;G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C229F-6A9A-4F9E-9954-17B7B178E066}">
  <sheetPr>
    <pageSetUpPr fitToPage="1"/>
  </sheetPr>
  <dimension ref="A1:Q41"/>
  <sheetViews>
    <sheetView showGridLines="0" view="pageBreakPreview" zoomScaleNormal="100" zoomScaleSheetLayoutView="100" workbookViewId="0">
      <selection activeCell="A2" sqref="A2"/>
    </sheetView>
  </sheetViews>
  <sheetFormatPr baseColWidth="10" defaultRowHeight="15" x14ac:dyDescent="0.25"/>
  <cols>
    <col min="1" max="1" width="5.5703125" style="168" customWidth="1"/>
    <col min="2" max="2" width="6.28515625" style="168" customWidth="1"/>
    <col min="3" max="3" width="84.5703125" style="169" customWidth="1"/>
    <col min="4" max="4" width="6.5703125" style="168" customWidth="1"/>
    <col min="5" max="5" width="8.140625" style="168" customWidth="1"/>
    <col min="6" max="6" width="13.5703125" style="169" customWidth="1"/>
    <col min="7" max="7" width="15.7109375" style="169" customWidth="1"/>
    <col min="8" max="8" width="15.7109375" style="1" customWidth="1"/>
    <col min="9" max="9" width="19.42578125" style="1" bestFit="1" customWidth="1"/>
    <col min="12" max="12" width="48.5703125" bestFit="1" customWidth="1"/>
    <col min="13" max="13" width="3.85546875" bestFit="1" customWidth="1"/>
    <col min="14" max="14" width="5.140625" bestFit="1" customWidth="1"/>
    <col min="15" max="15" width="7.7109375" bestFit="1" customWidth="1"/>
    <col min="16" max="16" width="10.28515625" bestFit="1" customWidth="1"/>
    <col min="18" max="16384" width="11.42578125" style="1"/>
  </cols>
  <sheetData>
    <row r="1" spans="1:17" ht="117.75" customHeight="1" x14ac:dyDescent="0.25">
      <c r="A1" s="827" t="str">
        <f>'C 2.1'!A1</f>
        <v>PROYECTO: 
CONSTRUCCIÓN DE LA ESTACIÓN TRANSFORMADORA MENDOZA NORTE 220/132 kV Y
OBRAS COMPLEMENTARIAS
ALTERNATIVA 1
OBLIGATORIA</v>
      </c>
      <c r="B1" s="828"/>
      <c r="C1" s="828"/>
      <c r="D1" s="828"/>
      <c r="E1" s="828"/>
      <c r="F1" s="828"/>
      <c r="G1" s="828"/>
      <c r="H1" s="828"/>
      <c r="I1" s="829"/>
    </row>
    <row r="2" spans="1:17" ht="9.9499999999999993" customHeight="1" thickBot="1" x14ac:dyDescent="0.3">
      <c r="A2" s="133"/>
      <c r="B2" s="133"/>
      <c r="C2" s="1"/>
      <c r="D2" s="1"/>
      <c r="E2" s="1"/>
      <c r="F2" s="1"/>
      <c r="G2" s="1"/>
    </row>
    <row r="3" spans="1:17" ht="23.25" customHeight="1" thickBot="1" x14ac:dyDescent="0.3">
      <c r="A3" s="783" t="s">
        <v>504</v>
      </c>
      <c r="B3" s="784"/>
      <c r="C3" s="784"/>
      <c r="D3" s="784"/>
      <c r="E3" s="784"/>
      <c r="F3" s="784"/>
      <c r="G3" s="784"/>
      <c r="H3" s="784"/>
      <c r="I3" s="785"/>
    </row>
    <row r="4" spans="1:17" ht="12" customHeight="1" thickBot="1" x14ac:dyDescent="0.3">
      <c r="A4" s="133"/>
      <c r="B4" s="133"/>
      <c r="C4" s="1"/>
      <c r="D4" s="1"/>
      <c r="E4" s="1"/>
      <c r="F4" s="1"/>
      <c r="G4" s="1"/>
    </row>
    <row r="5" spans="1:17" ht="15" customHeight="1" x14ac:dyDescent="0.25">
      <c r="A5" s="789" t="s">
        <v>28</v>
      </c>
      <c r="B5" s="845" t="s">
        <v>29</v>
      </c>
      <c r="C5" s="142"/>
      <c r="D5" s="794" t="s">
        <v>277</v>
      </c>
      <c r="E5" s="848" t="s">
        <v>278</v>
      </c>
      <c r="F5" s="851" t="s">
        <v>32</v>
      </c>
      <c r="G5" s="852"/>
      <c r="H5" s="855" t="s">
        <v>33</v>
      </c>
      <c r="I5" s="852"/>
    </row>
    <row r="6" spans="1:17" ht="18" customHeight="1" x14ac:dyDescent="0.25">
      <c r="A6" s="843"/>
      <c r="B6" s="846"/>
      <c r="C6" s="143" t="s">
        <v>34</v>
      </c>
      <c r="D6" s="795"/>
      <c r="E6" s="849"/>
      <c r="F6" s="853"/>
      <c r="G6" s="854"/>
      <c r="H6" s="856"/>
      <c r="I6" s="854"/>
    </row>
    <row r="7" spans="1:17" ht="18.75" customHeight="1" thickBot="1" x14ac:dyDescent="0.3">
      <c r="A7" s="844"/>
      <c r="B7" s="847"/>
      <c r="C7" s="144"/>
      <c r="D7" s="796"/>
      <c r="E7" s="850"/>
      <c r="F7" s="600" t="s">
        <v>21</v>
      </c>
      <c r="G7" s="598" t="s">
        <v>22</v>
      </c>
      <c r="H7" s="599" t="s">
        <v>21</v>
      </c>
      <c r="I7" s="598" t="s">
        <v>22</v>
      </c>
    </row>
    <row r="8" spans="1:17" s="150" customFormat="1" x14ac:dyDescent="0.25">
      <c r="A8" s="590">
        <v>1</v>
      </c>
      <c r="B8" s="591"/>
      <c r="C8" s="592" t="s">
        <v>623</v>
      </c>
      <c r="D8" s="154" t="s">
        <v>36</v>
      </c>
      <c r="E8" s="593">
        <v>1</v>
      </c>
      <c r="F8" s="594"/>
      <c r="G8" s="595"/>
      <c r="H8" s="596">
        <f>+E8*F8</f>
        <v>0</v>
      </c>
      <c r="I8" s="597">
        <f>+F8*G8</f>
        <v>0</v>
      </c>
      <c r="J8" s="398"/>
      <c r="K8" s="398"/>
      <c r="L8"/>
      <c r="M8"/>
      <c r="N8"/>
      <c r="O8"/>
      <c r="P8"/>
      <c r="Q8"/>
    </row>
    <row r="9" spans="1:17" s="150" customFormat="1" ht="7.5" customHeight="1" x14ac:dyDescent="0.25">
      <c r="A9" s="145"/>
      <c r="B9" s="146"/>
      <c r="C9" s="147"/>
      <c r="D9" s="154"/>
      <c r="E9" s="399"/>
      <c r="F9" s="400"/>
      <c r="G9" s="401"/>
      <c r="H9" s="141"/>
      <c r="I9" s="149"/>
      <c r="J9"/>
      <c r="K9"/>
      <c r="L9"/>
      <c r="M9"/>
      <c r="N9"/>
      <c r="O9"/>
      <c r="P9"/>
      <c r="Q9"/>
    </row>
    <row r="10" spans="1:17" s="150" customFormat="1" ht="30" x14ac:dyDescent="0.25">
      <c r="A10" s="151">
        <v>2</v>
      </c>
      <c r="B10" s="152"/>
      <c r="C10" s="153" t="s">
        <v>624</v>
      </c>
      <c r="D10" s="154"/>
      <c r="E10" s="436"/>
      <c r="F10" s="400"/>
      <c r="G10" s="401"/>
      <c r="H10" s="141">
        <f>H11+H12</f>
        <v>0</v>
      </c>
      <c r="I10" s="149">
        <f>I11+I12</f>
        <v>0</v>
      </c>
      <c r="J10"/>
      <c r="K10"/>
      <c r="L10"/>
      <c r="M10"/>
      <c r="N10"/>
      <c r="O10"/>
      <c r="P10"/>
      <c r="Q10"/>
    </row>
    <row r="11" spans="1:17" s="150" customFormat="1" ht="15" customHeight="1" x14ac:dyDescent="0.25">
      <c r="A11" s="145"/>
      <c r="B11" s="146" t="s">
        <v>38</v>
      </c>
      <c r="C11" s="158" t="s">
        <v>625</v>
      </c>
      <c r="D11" s="230" t="s">
        <v>36</v>
      </c>
      <c r="E11" s="437">
        <v>1</v>
      </c>
      <c r="F11" s="400"/>
      <c r="G11" s="401"/>
      <c r="H11" s="160">
        <f>+E11*F11</f>
        <v>0</v>
      </c>
      <c r="I11" s="161">
        <f>E11*G11</f>
        <v>0</v>
      </c>
      <c r="J11" s="398"/>
      <c r="K11" s="398"/>
      <c r="L11"/>
      <c r="M11"/>
      <c r="N11"/>
      <c r="O11"/>
      <c r="P11"/>
      <c r="Q11"/>
    </row>
    <row r="12" spans="1:17" s="150" customFormat="1" ht="15" customHeight="1" x14ac:dyDescent="0.25">
      <c r="A12" s="145"/>
      <c r="B12" s="146" t="s">
        <v>41</v>
      </c>
      <c r="C12" s="158" t="s">
        <v>626</v>
      </c>
      <c r="D12" s="230" t="s">
        <v>36</v>
      </c>
      <c r="E12" s="437">
        <v>1</v>
      </c>
      <c r="F12" s="400"/>
      <c r="G12" s="401"/>
      <c r="H12" s="160">
        <f>+E12*F12</f>
        <v>0</v>
      </c>
      <c r="I12" s="161">
        <f>E12*G12</f>
        <v>0</v>
      </c>
      <c r="J12" s="398"/>
      <c r="K12" s="398"/>
      <c r="L12"/>
      <c r="M12"/>
      <c r="N12"/>
      <c r="O12"/>
      <c r="P12"/>
      <c r="Q12"/>
    </row>
    <row r="13" spans="1:17" s="150" customFormat="1" ht="4.5" customHeight="1" x14ac:dyDescent="0.25">
      <c r="A13" s="145"/>
      <c r="B13" s="146"/>
      <c r="C13" s="158"/>
      <c r="D13" s="230"/>
      <c r="E13" s="437"/>
      <c r="F13" s="400"/>
      <c r="G13" s="401"/>
      <c r="H13" s="160"/>
      <c r="I13" s="161"/>
      <c r="J13"/>
      <c r="K13"/>
      <c r="L13"/>
      <c r="M13"/>
      <c r="N13"/>
      <c r="O13"/>
      <c r="P13"/>
      <c r="Q13"/>
    </row>
    <row r="14" spans="1:17" s="150" customFormat="1" ht="15" customHeight="1" x14ac:dyDescent="0.25">
      <c r="A14" s="151">
        <v>3</v>
      </c>
      <c r="B14" s="152"/>
      <c r="C14" s="162" t="s">
        <v>627</v>
      </c>
      <c r="D14" s="230" t="s">
        <v>40</v>
      </c>
      <c r="E14" s="436">
        <v>17</v>
      </c>
      <c r="F14" s="400"/>
      <c r="G14" s="401"/>
      <c r="H14" s="141">
        <f>+E14*F14</f>
        <v>0</v>
      </c>
      <c r="I14" s="161">
        <f>E14*G14</f>
        <v>0</v>
      </c>
      <c r="J14" s="398"/>
      <c r="K14" s="398"/>
      <c r="L14"/>
      <c r="M14"/>
      <c r="N14"/>
      <c r="O14"/>
      <c r="P14"/>
      <c r="Q14"/>
    </row>
    <row r="15" spans="1:17" s="150" customFormat="1" ht="3.75" customHeight="1" x14ac:dyDescent="0.25">
      <c r="A15" s="151"/>
      <c r="B15" s="152"/>
      <c r="C15" s="162"/>
      <c r="D15" s="230"/>
      <c r="E15" s="436"/>
      <c r="F15" s="400"/>
      <c r="G15" s="401"/>
      <c r="H15" s="141"/>
      <c r="I15" s="161"/>
      <c r="J15"/>
      <c r="K15"/>
      <c r="L15"/>
      <c r="M15"/>
      <c r="N15"/>
      <c r="O15"/>
      <c r="P15"/>
      <c r="Q15"/>
    </row>
    <row r="16" spans="1:17" s="150" customFormat="1" ht="48" customHeight="1" x14ac:dyDescent="0.25">
      <c r="A16" s="151">
        <v>4</v>
      </c>
      <c r="B16" s="152"/>
      <c r="C16" s="163" t="s">
        <v>628</v>
      </c>
      <c r="D16" s="164"/>
      <c r="E16" s="436"/>
      <c r="F16" s="400"/>
      <c r="G16" s="401"/>
      <c r="H16" s="141">
        <f>SUM(H17:H22)</f>
        <v>0</v>
      </c>
      <c r="I16" s="149">
        <f>SUM(I17:I22)</f>
        <v>0</v>
      </c>
      <c r="J16"/>
      <c r="K16"/>
      <c r="L16"/>
      <c r="M16"/>
      <c r="N16"/>
      <c r="O16"/>
      <c r="P16"/>
      <c r="Q16"/>
    </row>
    <row r="17" spans="1:17" s="150" customFormat="1" ht="15" customHeight="1" x14ac:dyDescent="0.25">
      <c r="A17" s="145"/>
      <c r="B17" s="146" t="s">
        <v>70</v>
      </c>
      <c r="C17" s="165" t="s">
        <v>629</v>
      </c>
      <c r="D17" s="230" t="s">
        <v>630</v>
      </c>
      <c r="E17" s="399">
        <v>30</v>
      </c>
      <c r="F17" s="400"/>
      <c r="G17" s="401"/>
      <c r="H17" s="160">
        <f>+E17*F17</f>
        <v>0</v>
      </c>
      <c r="I17" s="161">
        <f>E17*G17</f>
        <v>0</v>
      </c>
      <c r="J17" s="398"/>
      <c r="K17" s="398"/>
      <c r="L17"/>
      <c r="M17"/>
      <c r="N17"/>
      <c r="O17"/>
      <c r="P17"/>
      <c r="Q17"/>
    </row>
    <row r="18" spans="1:17" s="150" customFormat="1" ht="15" customHeight="1" x14ac:dyDescent="0.25">
      <c r="A18" s="145"/>
      <c r="B18" s="166" t="s">
        <v>71</v>
      </c>
      <c r="C18" s="165" t="s">
        <v>631</v>
      </c>
      <c r="D18" s="230" t="s">
        <v>630</v>
      </c>
      <c r="E18" s="399">
        <v>12</v>
      </c>
      <c r="F18" s="400"/>
      <c r="G18" s="401"/>
      <c r="H18" s="160">
        <f>+E18*F18</f>
        <v>0</v>
      </c>
      <c r="I18" s="161">
        <f>E18*G18</f>
        <v>0</v>
      </c>
      <c r="J18" s="398"/>
      <c r="K18" s="398"/>
      <c r="L18"/>
      <c r="M18"/>
      <c r="N18"/>
      <c r="O18"/>
      <c r="P18"/>
      <c r="Q18"/>
    </row>
    <row r="19" spans="1:17" s="150" customFormat="1" ht="15" customHeight="1" x14ac:dyDescent="0.25">
      <c r="A19" s="145"/>
      <c r="B19" s="146" t="s">
        <v>72</v>
      </c>
      <c r="C19" s="165" t="s">
        <v>632</v>
      </c>
      <c r="D19" s="230" t="s">
        <v>630</v>
      </c>
      <c r="E19" s="399">
        <v>6</v>
      </c>
      <c r="F19" s="400"/>
      <c r="G19" s="401"/>
      <c r="H19" s="160">
        <f>+E19*F19</f>
        <v>0</v>
      </c>
      <c r="I19" s="161">
        <f>E19*G19</f>
        <v>0</v>
      </c>
      <c r="J19" s="398"/>
      <c r="K19" s="398"/>
      <c r="L19"/>
      <c r="M19"/>
      <c r="N19"/>
      <c r="O19"/>
      <c r="P19"/>
      <c r="Q19"/>
    </row>
    <row r="20" spans="1:17" s="150" customFormat="1" ht="15" customHeight="1" x14ac:dyDescent="0.25">
      <c r="A20" s="145"/>
      <c r="B20" s="166" t="s">
        <v>73</v>
      </c>
      <c r="C20" s="165" t="s">
        <v>633</v>
      </c>
      <c r="D20" s="230" t="s">
        <v>630</v>
      </c>
      <c r="E20" s="399">
        <v>10</v>
      </c>
      <c r="F20" s="400"/>
      <c r="G20" s="401"/>
      <c r="H20" s="160">
        <f>+E20*F20</f>
        <v>0</v>
      </c>
      <c r="I20" s="161">
        <f>E20*G20</f>
        <v>0</v>
      </c>
      <c r="J20" s="398"/>
      <c r="K20" s="398"/>
      <c r="L20"/>
      <c r="M20"/>
      <c r="N20"/>
      <c r="O20"/>
      <c r="P20"/>
      <c r="Q20"/>
    </row>
    <row r="21" spans="1:17" s="150" customFormat="1" ht="15" customHeight="1" x14ac:dyDescent="0.25">
      <c r="A21" s="145"/>
      <c r="B21" s="146" t="s">
        <v>74</v>
      </c>
      <c r="C21" s="165" t="s">
        <v>634</v>
      </c>
      <c r="D21" s="230" t="s">
        <v>630</v>
      </c>
      <c r="E21" s="399">
        <v>7</v>
      </c>
      <c r="F21" s="400"/>
      <c r="G21" s="401"/>
      <c r="H21" s="160">
        <f>+E21*F21</f>
        <v>0</v>
      </c>
      <c r="I21" s="161">
        <f>E21*G21</f>
        <v>0</v>
      </c>
      <c r="J21" s="398"/>
      <c r="K21" s="398"/>
      <c r="L21"/>
      <c r="M21"/>
      <c r="N21"/>
      <c r="O21"/>
      <c r="P21"/>
      <c r="Q21"/>
    </row>
    <row r="22" spans="1:17" s="150" customFormat="1" ht="3.75" customHeight="1" x14ac:dyDescent="0.25">
      <c r="A22" s="145"/>
      <c r="B22" s="146"/>
      <c r="C22" s="158"/>
      <c r="D22" s="230"/>
      <c r="E22" s="399"/>
      <c r="F22" s="400"/>
      <c r="G22" s="401"/>
      <c r="H22" s="160"/>
      <c r="I22" s="161"/>
      <c r="J22"/>
      <c r="K22"/>
      <c r="L22"/>
      <c r="M22"/>
      <c r="N22"/>
      <c r="O22"/>
      <c r="P22"/>
      <c r="Q22"/>
    </row>
    <row r="23" spans="1:17" s="150" customFormat="1" ht="15" customHeight="1" x14ac:dyDescent="0.25">
      <c r="A23" s="438"/>
      <c r="B23" s="399"/>
      <c r="C23" s="439"/>
      <c r="D23" s="440"/>
      <c r="E23" s="399"/>
      <c r="F23" s="400"/>
      <c r="G23" s="401"/>
      <c r="H23" s="160">
        <f>+E23*F23</f>
        <v>0</v>
      </c>
      <c r="I23" s="161">
        <f>E23*G23</f>
        <v>0</v>
      </c>
      <c r="J23"/>
      <c r="K23"/>
      <c r="L23"/>
      <c r="M23"/>
      <c r="N23"/>
      <c r="O23"/>
      <c r="P23"/>
      <c r="Q23"/>
    </row>
    <row r="24" spans="1:17" s="150" customFormat="1" ht="15" customHeight="1" x14ac:dyDescent="0.25">
      <c r="A24" s="438"/>
      <c r="B24" s="399"/>
      <c r="C24" s="439"/>
      <c r="D24" s="440"/>
      <c r="E24" s="399"/>
      <c r="F24" s="400"/>
      <c r="G24" s="401"/>
      <c r="H24" s="160">
        <f t="shared" ref="H24:H32" si="0">+E24*F24</f>
        <v>0</v>
      </c>
      <c r="I24" s="161">
        <f t="shared" ref="I24:I32" si="1">E24*G24</f>
        <v>0</v>
      </c>
      <c r="J24"/>
      <c r="K24"/>
      <c r="L24"/>
      <c r="M24"/>
      <c r="N24"/>
      <c r="O24"/>
      <c r="P24"/>
      <c r="Q24"/>
    </row>
    <row r="25" spans="1:17" s="150" customFormat="1" ht="15" customHeight="1" x14ac:dyDescent="0.25">
      <c r="A25" s="438"/>
      <c r="B25" s="399"/>
      <c r="C25" s="439"/>
      <c r="D25" s="440"/>
      <c r="E25" s="399"/>
      <c r="F25" s="400"/>
      <c r="G25" s="401"/>
      <c r="H25" s="160">
        <f t="shared" si="0"/>
        <v>0</v>
      </c>
      <c r="I25" s="161">
        <f t="shared" si="1"/>
        <v>0</v>
      </c>
      <c r="J25"/>
      <c r="K25"/>
      <c r="L25"/>
      <c r="M25"/>
      <c r="N25"/>
      <c r="O25"/>
      <c r="P25"/>
      <c r="Q25"/>
    </row>
    <row r="26" spans="1:17" s="150" customFormat="1" ht="15" customHeight="1" x14ac:dyDescent="0.25">
      <c r="A26" s="438"/>
      <c r="B26" s="399"/>
      <c r="C26" s="439"/>
      <c r="D26" s="440"/>
      <c r="E26" s="399"/>
      <c r="F26" s="400"/>
      <c r="G26" s="401"/>
      <c r="H26" s="160">
        <f t="shared" si="0"/>
        <v>0</v>
      </c>
      <c r="I26" s="161">
        <f t="shared" si="1"/>
        <v>0</v>
      </c>
      <c r="J26"/>
      <c r="K26"/>
      <c r="L26"/>
      <c r="M26"/>
      <c r="N26"/>
      <c r="O26"/>
      <c r="P26"/>
      <c r="Q26"/>
    </row>
    <row r="27" spans="1:17" s="150" customFormat="1" ht="15" customHeight="1" x14ac:dyDescent="0.25">
      <c r="A27" s="438"/>
      <c r="B27" s="399"/>
      <c r="C27" s="439"/>
      <c r="D27" s="440"/>
      <c r="E27" s="399"/>
      <c r="F27" s="400"/>
      <c r="G27" s="401"/>
      <c r="H27" s="160">
        <f t="shared" si="0"/>
        <v>0</v>
      </c>
      <c r="I27" s="161">
        <f t="shared" si="1"/>
        <v>0</v>
      </c>
      <c r="J27"/>
      <c r="K27"/>
      <c r="L27"/>
      <c r="M27"/>
      <c r="N27"/>
      <c r="O27"/>
      <c r="P27"/>
      <c r="Q27"/>
    </row>
    <row r="28" spans="1:17" s="150" customFormat="1" ht="15" customHeight="1" x14ac:dyDescent="0.25">
      <c r="A28" s="438"/>
      <c r="B28" s="399"/>
      <c r="C28" s="439"/>
      <c r="D28" s="440"/>
      <c r="E28" s="399"/>
      <c r="F28" s="400"/>
      <c r="G28" s="401"/>
      <c r="H28" s="160">
        <f t="shared" si="0"/>
        <v>0</v>
      </c>
      <c r="I28" s="161">
        <f t="shared" si="1"/>
        <v>0</v>
      </c>
      <c r="J28"/>
      <c r="K28"/>
      <c r="L28"/>
      <c r="M28"/>
      <c r="N28"/>
      <c r="O28"/>
      <c r="P28"/>
      <c r="Q28"/>
    </row>
    <row r="29" spans="1:17" s="150" customFormat="1" ht="15" customHeight="1" x14ac:dyDescent="0.25">
      <c r="A29" s="438"/>
      <c r="B29" s="399"/>
      <c r="C29" s="439"/>
      <c r="D29" s="440"/>
      <c r="E29" s="399"/>
      <c r="F29" s="400"/>
      <c r="G29" s="401"/>
      <c r="H29" s="160">
        <f t="shared" si="0"/>
        <v>0</v>
      </c>
      <c r="I29" s="161">
        <f t="shared" si="1"/>
        <v>0</v>
      </c>
      <c r="J29"/>
      <c r="K29"/>
      <c r="L29"/>
      <c r="M29"/>
      <c r="N29"/>
      <c r="O29"/>
      <c r="P29"/>
      <c r="Q29"/>
    </row>
    <row r="30" spans="1:17" s="150" customFormat="1" ht="15" customHeight="1" x14ac:dyDescent="0.25">
      <c r="A30" s="438"/>
      <c r="B30" s="399"/>
      <c r="C30" s="439"/>
      <c r="D30" s="440"/>
      <c r="E30" s="399"/>
      <c r="F30" s="400"/>
      <c r="G30" s="401"/>
      <c r="H30" s="160">
        <f t="shared" si="0"/>
        <v>0</v>
      </c>
      <c r="I30" s="161">
        <f t="shared" si="1"/>
        <v>0</v>
      </c>
      <c r="J30"/>
      <c r="K30"/>
      <c r="L30"/>
      <c r="M30"/>
      <c r="N30"/>
      <c r="O30"/>
      <c r="P30"/>
      <c r="Q30"/>
    </row>
    <row r="31" spans="1:17" s="150" customFormat="1" ht="15" customHeight="1" x14ac:dyDescent="0.25">
      <c r="A31" s="438"/>
      <c r="B31" s="399"/>
      <c r="C31" s="439"/>
      <c r="D31" s="440"/>
      <c r="E31" s="399"/>
      <c r="F31" s="400"/>
      <c r="G31" s="401"/>
      <c r="H31" s="160">
        <f t="shared" si="0"/>
        <v>0</v>
      </c>
      <c r="I31" s="161">
        <f t="shared" si="1"/>
        <v>0</v>
      </c>
      <c r="J31"/>
      <c r="K31"/>
      <c r="L31"/>
      <c r="M31"/>
      <c r="N31"/>
      <c r="O31"/>
      <c r="P31"/>
      <c r="Q31"/>
    </row>
    <row r="32" spans="1:17" s="150" customFormat="1" ht="15" customHeight="1" x14ac:dyDescent="0.25">
      <c r="A32" s="438"/>
      <c r="B32" s="399"/>
      <c r="C32" s="439"/>
      <c r="D32" s="440"/>
      <c r="E32" s="399"/>
      <c r="F32" s="400"/>
      <c r="G32" s="401"/>
      <c r="H32" s="160">
        <f t="shared" si="0"/>
        <v>0</v>
      </c>
      <c r="I32" s="161">
        <f t="shared" si="1"/>
        <v>0</v>
      </c>
      <c r="J32"/>
      <c r="K32"/>
      <c r="L32"/>
      <c r="M32"/>
      <c r="N32"/>
      <c r="O32"/>
      <c r="P32"/>
      <c r="Q32"/>
    </row>
    <row r="33" spans="1:17" s="167" customFormat="1" ht="3.75" customHeight="1" thickBot="1" x14ac:dyDescent="0.3">
      <c r="A33" s="151"/>
      <c r="B33" s="137"/>
      <c r="C33" s="135"/>
      <c r="D33" s="230"/>
      <c r="E33" s="146"/>
      <c r="F33" s="156"/>
      <c r="G33" s="157"/>
      <c r="H33" s="160"/>
      <c r="I33" s="161"/>
      <c r="J33"/>
      <c r="K33"/>
      <c r="L33"/>
      <c r="M33"/>
      <c r="N33"/>
      <c r="O33"/>
      <c r="P33"/>
      <c r="Q33"/>
    </row>
    <row r="34" spans="1:17" s="167" customFormat="1" ht="15" customHeight="1" thickBot="1" x14ac:dyDescent="0.3">
      <c r="A34" s="841" t="str">
        <f>A3</f>
        <v>C-2.2 Obras Civiles LAT DT ET Mendoza Norte - ET Las Heras</v>
      </c>
      <c r="B34" s="842"/>
      <c r="C34" s="842"/>
      <c r="D34" s="842"/>
      <c r="E34" s="764"/>
      <c r="F34" s="763" t="s">
        <v>796</v>
      </c>
      <c r="G34" s="764"/>
      <c r="H34" s="434">
        <f>H8+H10+H16+H33+H14+SUM(H23:H32)</f>
        <v>0</v>
      </c>
      <c r="I34" s="435">
        <f>I8+I10+I16+I33+I14+SUM(I23:I32)</f>
        <v>0</v>
      </c>
      <c r="J34"/>
      <c r="K34"/>
      <c r="L34"/>
      <c r="M34"/>
      <c r="N34"/>
      <c r="O34"/>
      <c r="P34"/>
      <c r="Q34"/>
    </row>
    <row r="35" spans="1:17" x14ac:dyDescent="0.25">
      <c r="A35" s="739" t="s">
        <v>782</v>
      </c>
      <c r="B35" s="739"/>
      <c r="C35" s="739"/>
      <c r="D35" s="739"/>
      <c r="E35" s="739"/>
      <c r="F35" s="739"/>
      <c r="G35" s="739"/>
      <c r="H35" s="739"/>
      <c r="I35" s="739"/>
    </row>
    <row r="36" spans="1:17" x14ac:dyDescent="0.25">
      <c r="A36" s="740" t="s">
        <v>783</v>
      </c>
      <c r="B36" s="740"/>
      <c r="C36" s="740"/>
      <c r="D36" s="740"/>
      <c r="E36" s="740"/>
      <c r="F36" s="740"/>
      <c r="G36" s="740"/>
      <c r="H36" s="740"/>
      <c r="I36" s="740"/>
    </row>
    <row r="37" spans="1:17" x14ac:dyDescent="0.25">
      <c r="A37" s="296"/>
      <c r="B37" s="296"/>
      <c r="C37" s="296"/>
      <c r="D37" s="296"/>
      <c r="E37" s="296"/>
      <c r="F37" s="296"/>
      <c r="G37" s="296"/>
      <c r="H37" s="296"/>
      <c r="I37" s="296"/>
    </row>
    <row r="38" spans="1:17" x14ac:dyDescent="0.25">
      <c r="A38" s="296"/>
      <c r="B38" s="296"/>
      <c r="C38" s="296"/>
      <c r="D38" s="296"/>
      <c r="E38" s="296"/>
      <c r="F38" s="296"/>
      <c r="G38" s="296"/>
      <c r="H38" s="296"/>
      <c r="I38" s="296"/>
    </row>
    <row r="39" spans="1:17" ht="15.75" x14ac:dyDescent="0.25">
      <c r="A39"/>
      <c r="B39"/>
      <c r="C39" s="659" t="s">
        <v>779</v>
      </c>
      <c r="D39" s="659"/>
      <c r="E39"/>
      <c r="F39"/>
      <c r="G39"/>
      <c r="H39" s="659" t="s">
        <v>779</v>
      </c>
      <c r="I39" s="659"/>
    </row>
    <row r="40" spans="1:17" ht="15.75" x14ac:dyDescent="0.25">
      <c r="A40"/>
      <c r="B40"/>
      <c r="C40" s="655" t="s">
        <v>781</v>
      </c>
      <c r="D40" s="655"/>
      <c r="E40"/>
      <c r="F40"/>
      <c r="G40"/>
      <c r="H40" s="655" t="s">
        <v>780</v>
      </c>
      <c r="I40" s="655"/>
    </row>
    <row r="41" spans="1:1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iIxwnK0tenX6uDnCD0mm+LNzf8BAA4fNGgeNNIzqullr2gI2mI4Rxd0hqM9MGc/Afu8FrWc6+2S5YjBRA0cFiw==" saltValue="O05Sc3ict1k5ER7R3lqzqg==" spinCount="100000" sheet="1" objects="1" scenarios="1"/>
  <mergeCells count="16">
    <mergeCell ref="A34:E34"/>
    <mergeCell ref="F34:G34"/>
    <mergeCell ref="A1:I1"/>
    <mergeCell ref="A3:I3"/>
    <mergeCell ref="A5:A7"/>
    <mergeCell ref="B5:B7"/>
    <mergeCell ref="D5:D7"/>
    <mergeCell ref="E5:E7"/>
    <mergeCell ref="F5:G6"/>
    <mergeCell ref="H5:I6"/>
    <mergeCell ref="A35:I35"/>
    <mergeCell ref="A36:I36"/>
    <mergeCell ref="C39:D39"/>
    <mergeCell ref="H39:I39"/>
    <mergeCell ref="C40:D40"/>
    <mergeCell ref="H40:I40"/>
  </mergeCells>
  <printOptions horizontalCentered="1"/>
  <pageMargins left="0.39370078740157483" right="0.39370078740157483" top="1.1811023622047245" bottom="0.39370078740157483" header="0.39370078740157483" footer="0.19685039370078741"/>
  <pageSetup paperSize="9" scale="57" orientation="landscape" r:id="rId1"/>
  <headerFooter>
    <oddHeader>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5427E-007E-4A9C-A244-444CB95B2424}">
  <sheetPr>
    <pageSetUpPr fitToPage="1"/>
  </sheetPr>
  <dimension ref="A1:I43"/>
  <sheetViews>
    <sheetView showGridLines="0" view="pageBreakPreview" zoomScale="90" zoomScaleNormal="100" zoomScaleSheetLayoutView="90" workbookViewId="0">
      <selection activeCell="C14" sqref="C14"/>
    </sheetView>
  </sheetViews>
  <sheetFormatPr baseColWidth="10" defaultRowHeight="12.75" x14ac:dyDescent="0.25"/>
  <cols>
    <col min="1" max="1" width="5.5703125" style="12" customWidth="1"/>
    <col min="2" max="2" width="6.28515625" style="12" customWidth="1"/>
    <col min="3" max="3" width="67.28515625" style="12" customWidth="1"/>
    <col min="4" max="4" width="8.5703125" style="12" customWidth="1"/>
    <col min="5" max="5" width="5.7109375" style="12" customWidth="1"/>
    <col min="6" max="6" width="13.85546875" style="12" bestFit="1" customWidth="1"/>
    <col min="7" max="7" width="18" style="12" customWidth="1"/>
    <col min="8" max="8" width="15.7109375" style="12" customWidth="1"/>
    <col min="9" max="9" width="21.28515625" style="12" bestFit="1" customWidth="1"/>
    <col min="10" max="16384" width="11.42578125" style="12"/>
  </cols>
  <sheetData>
    <row r="1" spans="1:9" s="2" customFormat="1" ht="114.75" customHeight="1" x14ac:dyDescent="0.2">
      <c r="A1" s="827" t="str">
        <f>'C 2.2'!A1</f>
        <v>PROYECTO: 
CONSTRUCCIÓN DE LA ESTACIÓN TRANSFORMADORA MENDOZA NORTE 220/132 kV Y
OBRAS COMPLEMENTARIAS
ALTERNATIVA 1
OBLIGATORIA</v>
      </c>
      <c r="B1" s="828"/>
      <c r="C1" s="828"/>
      <c r="D1" s="828"/>
      <c r="E1" s="828"/>
      <c r="F1" s="828"/>
      <c r="G1" s="828"/>
      <c r="H1" s="828"/>
      <c r="I1" s="829"/>
    </row>
    <row r="2" spans="1:9" s="2" customFormat="1" ht="9.9499999999999993" customHeight="1" thickBot="1" x14ac:dyDescent="0.25"/>
    <row r="3" spans="1:9" s="2" customFormat="1" ht="23.25" customHeight="1" thickBot="1" x14ac:dyDescent="0.25">
      <c r="A3" s="783" t="s">
        <v>505</v>
      </c>
      <c r="B3" s="784"/>
      <c r="C3" s="784"/>
      <c r="D3" s="784"/>
      <c r="E3" s="784"/>
      <c r="F3" s="784"/>
      <c r="G3" s="784"/>
      <c r="H3" s="784"/>
      <c r="I3" s="785"/>
    </row>
    <row r="4" spans="1:9" s="2" customFormat="1" ht="12" customHeight="1" thickBot="1" x14ac:dyDescent="0.25"/>
    <row r="5" spans="1:9" s="8" customFormat="1" ht="15" customHeight="1" x14ac:dyDescent="0.25">
      <c r="A5" s="857" t="s">
        <v>28</v>
      </c>
      <c r="B5" s="860" t="s">
        <v>29</v>
      </c>
      <c r="C5" s="170"/>
      <c r="D5" s="794" t="s">
        <v>277</v>
      </c>
      <c r="E5" s="794" t="s">
        <v>278</v>
      </c>
      <c r="F5" s="777" t="s">
        <v>32</v>
      </c>
      <c r="G5" s="863"/>
      <c r="H5" s="777" t="s">
        <v>33</v>
      </c>
      <c r="I5" s="852"/>
    </row>
    <row r="6" spans="1:9" s="8" customFormat="1" ht="18" customHeight="1" x14ac:dyDescent="0.25">
      <c r="A6" s="858"/>
      <c r="B6" s="861"/>
      <c r="C6" s="171" t="s">
        <v>34</v>
      </c>
      <c r="D6" s="795"/>
      <c r="E6" s="795"/>
      <c r="F6" s="864"/>
      <c r="G6" s="864"/>
      <c r="H6" s="864"/>
      <c r="I6" s="854"/>
    </row>
    <row r="7" spans="1:9" s="8" customFormat="1" ht="33.75" customHeight="1" thickBot="1" x14ac:dyDescent="0.3">
      <c r="A7" s="859"/>
      <c r="B7" s="862"/>
      <c r="C7" s="172"/>
      <c r="D7" s="796"/>
      <c r="E7" s="796"/>
      <c r="F7" s="134" t="s">
        <v>21</v>
      </c>
      <c r="G7" s="134" t="s">
        <v>22</v>
      </c>
      <c r="H7" s="134" t="s">
        <v>21</v>
      </c>
      <c r="I7" s="134" t="s">
        <v>22</v>
      </c>
    </row>
    <row r="8" spans="1:9" s="167" customFormat="1" ht="15" customHeight="1" x14ac:dyDescent="0.25">
      <c r="A8" s="136">
        <v>1</v>
      </c>
      <c r="B8" s="137"/>
      <c r="C8" s="139" t="s">
        <v>635</v>
      </c>
      <c r="D8" s="173"/>
      <c r="E8" s="173"/>
      <c r="F8" s="443"/>
      <c r="G8" s="444"/>
      <c r="H8" s="174">
        <f>H9+H10+H11</f>
        <v>0</v>
      </c>
      <c r="I8" s="175">
        <f>I9+I10+I11</f>
        <v>0</v>
      </c>
    </row>
    <row r="9" spans="1:9" s="167" customFormat="1" ht="15" customHeight="1" x14ac:dyDescent="0.25">
      <c r="A9" s="136"/>
      <c r="B9" s="137" t="s">
        <v>35</v>
      </c>
      <c r="C9" s="176" t="s">
        <v>636</v>
      </c>
      <c r="D9" s="146" t="s">
        <v>40</v>
      </c>
      <c r="E9" s="433">
        <v>48</v>
      </c>
      <c r="F9" s="445"/>
      <c r="G9" s="587"/>
      <c r="H9" s="179">
        <f>+E9*F9</f>
        <v>0</v>
      </c>
      <c r="I9" s="180">
        <f>+E9*G9</f>
        <v>0</v>
      </c>
    </row>
    <row r="10" spans="1:9" s="167" customFormat="1" ht="15" customHeight="1" x14ac:dyDescent="0.25">
      <c r="A10" s="136"/>
      <c r="B10" s="137" t="s">
        <v>139</v>
      </c>
      <c r="C10" s="138" t="s">
        <v>637</v>
      </c>
      <c r="D10" s="146" t="s">
        <v>40</v>
      </c>
      <c r="E10" s="433">
        <v>10</v>
      </c>
      <c r="F10" s="445"/>
      <c r="G10" s="587"/>
      <c r="H10" s="179">
        <f>+E10*F10</f>
        <v>0</v>
      </c>
      <c r="I10" s="180">
        <f>+E10*G10</f>
        <v>0</v>
      </c>
    </row>
    <row r="11" spans="1:9" s="167" customFormat="1" ht="15" customHeight="1" x14ac:dyDescent="0.25">
      <c r="A11" s="136"/>
      <c r="B11" s="137" t="s">
        <v>141</v>
      </c>
      <c r="C11" s="138" t="s">
        <v>638</v>
      </c>
      <c r="D11" s="146" t="s">
        <v>40</v>
      </c>
      <c r="E11" s="433">
        <v>7</v>
      </c>
      <c r="F11" s="445"/>
      <c r="G11" s="587"/>
      <c r="H11" s="179">
        <f>+E11*F11</f>
        <v>0</v>
      </c>
      <c r="I11" s="180">
        <f>+E11*G11</f>
        <v>0</v>
      </c>
    </row>
    <row r="12" spans="1:9" s="167" customFormat="1" ht="5.25" customHeight="1" x14ac:dyDescent="0.25">
      <c r="A12" s="136"/>
      <c r="B12" s="137"/>
      <c r="C12" s="138"/>
      <c r="D12" s="146"/>
      <c r="E12" s="433"/>
      <c r="F12" s="445"/>
      <c r="G12" s="446"/>
      <c r="H12" s="179"/>
      <c r="I12" s="180"/>
    </row>
    <row r="13" spans="1:9" s="167" customFormat="1" ht="15" customHeight="1" x14ac:dyDescent="0.25">
      <c r="A13" s="136">
        <v>2</v>
      </c>
      <c r="B13" s="137"/>
      <c r="C13" s="135" t="s">
        <v>639</v>
      </c>
      <c r="D13" s="155"/>
      <c r="E13" s="155"/>
      <c r="F13" s="447"/>
      <c r="G13" s="446"/>
      <c r="H13" s="181">
        <f>+H14+H15</f>
        <v>0</v>
      </c>
      <c r="I13" s="182">
        <f>I14+I15</f>
        <v>0</v>
      </c>
    </row>
    <row r="14" spans="1:9" s="167" customFormat="1" ht="15" customHeight="1" x14ac:dyDescent="0.25">
      <c r="A14" s="136"/>
      <c r="B14" s="137" t="s">
        <v>38</v>
      </c>
      <c r="C14" s="176" t="s">
        <v>640</v>
      </c>
      <c r="D14" s="146" t="s">
        <v>40</v>
      </c>
      <c r="E14" s="433">
        <v>48</v>
      </c>
      <c r="F14" s="445"/>
      <c r="G14" s="587"/>
      <c r="H14" s="179">
        <f t="shared" ref="H14:H23" si="0">+E14*F14</f>
        <v>0</v>
      </c>
      <c r="I14" s="180">
        <f t="shared" ref="I14:I23" si="1">+E14*G14</f>
        <v>0</v>
      </c>
    </row>
    <row r="15" spans="1:9" s="167" customFormat="1" ht="15" x14ac:dyDescent="0.25">
      <c r="A15" s="136"/>
      <c r="B15" s="137" t="s">
        <v>41</v>
      </c>
      <c r="C15" s="138" t="s">
        <v>622</v>
      </c>
      <c r="D15" s="146" t="s">
        <v>40</v>
      </c>
      <c r="E15" s="433">
        <v>17</v>
      </c>
      <c r="F15" s="445"/>
      <c r="G15" s="587"/>
      <c r="H15" s="179">
        <f t="shared" si="0"/>
        <v>0</v>
      </c>
      <c r="I15" s="180">
        <f t="shared" si="1"/>
        <v>0</v>
      </c>
    </row>
    <row r="16" spans="1:9" s="167" customFormat="1" ht="7.5" customHeight="1" x14ac:dyDescent="0.25">
      <c r="A16" s="136"/>
      <c r="B16" s="137"/>
      <c r="C16" s="138"/>
      <c r="D16" s="146"/>
      <c r="E16" s="433"/>
      <c r="F16" s="445"/>
      <c r="G16" s="446"/>
      <c r="H16" s="179"/>
      <c r="I16" s="180"/>
    </row>
    <row r="17" spans="1:9" s="167" customFormat="1" ht="15" customHeight="1" x14ac:dyDescent="0.25">
      <c r="A17" s="136">
        <v>3</v>
      </c>
      <c r="B17" s="137"/>
      <c r="C17" s="135" t="s">
        <v>641</v>
      </c>
      <c r="D17" s="146" t="s">
        <v>613</v>
      </c>
      <c r="E17" s="433">
        <v>12</v>
      </c>
      <c r="F17" s="445"/>
      <c r="G17" s="587"/>
      <c r="H17" s="181">
        <f t="shared" si="0"/>
        <v>0</v>
      </c>
      <c r="I17" s="182">
        <f t="shared" si="1"/>
        <v>0</v>
      </c>
    </row>
    <row r="18" spans="1:9" s="167" customFormat="1" ht="5.25" customHeight="1" x14ac:dyDescent="0.25">
      <c r="A18" s="136"/>
      <c r="B18" s="137"/>
      <c r="C18" s="135"/>
      <c r="D18" s="146"/>
      <c r="E18" s="433"/>
      <c r="F18" s="445"/>
      <c r="G18" s="446"/>
      <c r="H18" s="181"/>
      <c r="I18" s="182"/>
    </row>
    <row r="19" spans="1:9" s="167" customFormat="1" ht="41.25" customHeight="1" x14ac:dyDescent="0.25">
      <c r="A19" s="136">
        <v>4</v>
      </c>
      <c r="B19" s="137"/>
      <c r="C19" s="183" t="s">
        <v>642</v>
      </c>
      <c r="D19" s="146" t="s">
        <v>613</v>
      </c>
      <c r="E19" s="433">
        <v>12</v>
      </c>
      <c r="F19" s="445"/>
      <c r="G19" s="587"/>
      <c r="H19" s="181">
        <f t="shared" si="0"/>
        <v>0</v>
      </c>
      <c r="I19" s="182">
        <f t="shared" si="1"/>
        <v>0</v>
      </c>
    </row>
    <row r="20" spans="1:9" s="167" customFormat="1" ht="4.5" customHeight="1" x14ac:dyDescent="0.25">
      <c r="A20" s="136"/>
      <c r="B20" s="137"/>
      <c r="C20" s="183"/>
      <c r="D20" s="146"/>
      <c r="E20" s="433"/>
      <c r="F20" s="445"/>
      <c r="G20" s="446"/>
      <c r="H20" s="181"/>
      <c r="I20" s="182"/>
    </row>
    <row r="21" spans="1:9" s="167" customFormat="1" ht="15" customHeight="1" x14ac:dyDescent="0.25">
      <c r="A21" s="136">
        <v>5</v>
      </c>
      <c r="B21" s="137"/>
      <c r="C21" s="135" t="s">
        <v>643</v>
      </c>
      <c r="D21" s="146" t="s">
        <v>40</v>
      </c>
      <c r="E21" s="433">
        <v>97.5</v>
      </c>
      <c r="F21" s="445"/>
      <c r="G21" s="587"/>
      <c r="H21" s="181">
        <f t="shared" si="0"/>
        <v>0</v>
      </c>
      <c r="I21" s="182">
        <f t="shared" si="1"/>
        <v>0</v>
      </c>
    </row>
    <row r="22" spans="1:9" s="167" customFormat="1" ht="3" customHeight="1" x14ac:dyDescent="0.25">
      <c r="A22" s="136"/>
      <c r="B22" s="137"/>
      <c r="C22" s="135"/>
      <c r="D22" s="146"/>
      <c r="E22" s="433"/>
      <c r="F22" s="445"/>
      <c r="G22" s="446"/>
      <c r="H22" s="181"/>
      <c r="I22" s="182"/>
    </row>
    <row r="23" spans="1:9" s="167" customFormat="1" ht="15" customHeight="1" x14ac:dyDescent="0.25">
      <c r="A23" s="136">
        <v>6</v>
      </c>
      <c r="B23" s="137"/>
      <c r="C23" s="135" t="s">
        <v>644</v>
      </c>
      <c r="D23" s="146" t="s">
        <v>613</v>
      </c>
      <c r="E23" s="433">
        <v>12</v>
      </c>
      <c r="F23" s="445"/>
      <c r="G23" s="587"/>
      <c r="H23" s="181">
        <f t="shared" si="0"/>
        <v>0</v>
      </c>
      <c r="I23" s="182">
        <f t="shared" si="1"/>
        <v>0</v>
      </c>
    </row>
    <row r="24" spans="1:9" s="167" customFormat="1" ht="5.25" customHeight="1" x14ac:dyDescent="0.25">
      <c r="A24" s="136"/>
      <c r="B24" s="137"/>
      <c r="C24" s="135"/>
      <c r="D24" s="146"/>
      <c r="E24" s="433"/>
      <c r="F24" s="448"/>
      <c r="G24" s="449"/>
      <c r="H24" s="181"/>
      <c r="I24" s="182"/>
    </row>
    <row r="25" spans="1:9" s="167" customFormat="1" ht="15" customHeight="1" x14ac:dyDescent="0.25">
      <c r="A25" s="430"/>
      <c r="B25" s="140"/>
      <c r="C25" s="450"/>
      <c r="D25" s="399"/>
      <c r="E25" s="437"/>
      <c r="F25" s="445"/>
      <c r="G25" s="587"/>
      <c r="H25" s="179">
        <f t="shared" ref="H25:H34" si="2">+E25*F25</f>
        <v>0</v>
      </c>
      <c r="I25" s="180">
        <f t="shared" ref="I25:I34" si="3">+E25*G25</f>
        <v>0</v>
      </c>
    </row>
    <row r="26" spans="1:9" s="167" customFormat="1" ht="15" customHeight="1" x14ac:dyDescent="0.25">
      <c r="A26" s="430"/>
      <c r="B26" s="140"/>
      <c r="C26" s="450"/>
      <c r="D26" s="399"/>
      <c r="E26" s="437"/>
      <c r="F26" s="445"/>
      <c r="G26" s="587"/>
      <c r="H26" s="179">
        <f t="shared" si="2"/>
        <v>0</v>
      </c>
      <c r="I26" s="180">
        <f t="shared" si="3"/>
        <v>0</v>
      </c>
    </row>
    <row r="27" spans="1:9" s="167" customFormat="1" ht="15" customHeight="1" x14ac:dyDescent="0.25">
      <c r="A27" s="430"/>
      <c r="B27" s="140"/>
      <c r="C27" s="450"/>
      <c r="D27" s="399"/>
      <c r="E27" s="437"/>
      <c r="F27" s="445"/>
      <c r="G27" s="587"/>
      <c r="H27" s="179">
        <f t="shared" si="2"/>
        <v>0</v>
      </c>
      <c r="I27" s="180">
        <f t="shared" si="3"/>
        <v>0</v>
      </c>
    </row>
    <row r="28" spans="1:9" s="167" customFormat="1" ht="15" customHeight="1" x14ac:dyDescent="0.25">
      <c r="A28" s="430"/>
      <c r="B28" s="140"/>
      <c r="C28" s="450"/>
      <c r="D28" s="399"/>
      <c r="E28" s="437"/>
      <c r="F28" s="445"/>
      <c r="G28" s="587"/>
      <c r="H28" s="179">
        <f t="shared" si="2"/>
        <v>0</v>
      </c>
      <c r="I28" s="180">
        <f t="shared" si="3"/>
        <v>0</v>
      </c>
    </row>
    <row r="29" spans="1:9" s="167" customFormat="1" ht="15" customHeight="1" x14ac:dyDescent="0.25">
      <c r="A29" s="430"/>
      <c r="B29" s="140"/>
      <c r="C29" s="450"/>
      <c r="D29" s="399"/>
      <c r="E29" s="437"/>
      <c r="F29" s="445"/>
      <c r="G29" s="587"/>
      <c r="H29" s="179">
        <f t="shared" si="2"/>
        <v>0</v>
      </c>
      <c r="I29" s="180">
        <f t="shared" si="3"/>
        <v>0</v>
      </c>
    </row>
    <row r="30" spans="1:9" s="167" customFormat="1" ht="15" customHeight="1" x14ac:dyDescent="0.25">
      <c r="A30" s="430"/>
      <c r="B30" s="140"/>
      <c r="C30" s="450"/>
      <c r="D30" s="399"/>
      <c r="E30" s="437"/>
      <c r="F30" s="445"/>
      <c r="G30" s="587"/>
      <c r="H30" s="179">
        <f t="shared" si="2"/>
        <v>0</v>
      </c>
      <c r="I30" s="180">
        <f t="shared" si="3"/>
        <v>0</v>
      </c>
    </row>
    <row r="31" spans="1:9" s="167" customFormat="1" ht="15" customHeight="1" x14ac:dyDescent="0.25">
      <c r="A31" s="430"/>
      <c r="B31" s="140"/>
      <c r="C31" s="450"/>
      <c r="D31" s="399"/>
      <c r="E31" s="437"/>
      <c r="F31" s="445"/>
      <c r="G31" s="587"/>
      <c r="H31" s="179">
        <f t="shared" si="2"/>
        <v>0</v>
      </c>
      <c r="I31" s="180">
        <f t="shared" si="3"/>
        <v>0</v>
      </c>
    </row>
    <row r="32" spans="1:9" s="167" customFormat="1" ht="15" customHeight="1" x14ac:dyDescent="0.25">
      <c r="A32" s="430"/>
      <c r="B32" s="140"/>
      <c r="C32" s="450"/>
      <c r="D32" s="399"/>
      <c r="E32" s="437"/>
      <c r="F32" s="445"/>
      <c r="G32" s="587"/>
      <c r="H32" s="179">
        <f t="shared" si="2"/>
        <v>0</v>
      </c>
      <c r="I32" s="180">
        <f t="shared" si="3"/>
        <v>0</v>
      </c>
    </row>
    <row r="33" spans="1:9" s="167" customFormat="1" ht="15" customHeight="1" x14ac:dyDescent="0.25">
      <c r="A33" s="430"/>
      <c r="B33" s="140"/>
      <c r="C33" s="450"/>
      <c r="D33" s="399"/>
      <c r="E33" s="437"/>
      <c r="F33" s="445"/>
      <c r="G33" s="587"/>
      <c r="H33" s="179">
        <f t="shared" si="2"/>
        <v>0</v>
      </c>
      <c r="I33" s="180">
        <f t="shared" si="3"/>
        <v>0</v>
      </c>
    </row>
    <row r="34" spans="1:9" s="167" customFormat="1" ht="15" customHeight="1" x14ac:dyDescent="0.25">
      <c r="A34" s="430"/>
      <c r="B34" s="140"/>
      <c r="C34" s="450"/>
      <c r="D34" s="399"/>
      <c r="E34" s="437"/>
      <c r="F34" s="445"/>
      <c r="G34" s="587"/>
      <c r="H34" s="179">
        <f t="shared" si="2"/>
        <v>0</v>
      </c>
      <c r="I34" s="180">
        <f t="shared" si="3"/>
        <v>0</v>
      </c>
    </row>
    <row r="35" spans="1:9" s="167" customFormat="1" ht="6.75" customHeight="1" thickBot="1" x14ac:dyDescent="0.3">
      <c r="A35" s="136"/>
      <c r="B35" s="137"/>
      <c r="C35" s="135"/>
      <c r="D35" s="146"/>
      <c r="E35" s="433"/>
      <c r="F35" s="441"/>
      <c r="G35" s="442"/>
      <c r="H35" s="181"/>
      <c r="I35" s="182"/>
    </row>
    <row r="36" spans="1:9" s="167" customFormat="1" ht="0.75" hidden="1" customHeight="1" thickBot="1" x14ac:dyDescent="0.3">
      <c r="A36" s="136"/>
      <c r="B36" s="137"/>
      <c r="C36" s="135"/>
      <c r="D36" s="148"/>
      <c r="E36" s="159"/>
      <c r="F36" s="177"/>
      <c r="G36" s="178"/>
      <c r="H36" s="181"/>
      <c r="I36" s="182"/>
    </row>
    <row r="37" spans="1:9" s="8" customFormat="1" ht="20.100000000000001" customHeight="1" thickBot="1" x14ac:dyDescent="0.3">
      <c r="A37" s="741" t="str">
        <f>A3</f>
        <v>C-2.3 Montajes LAT DT ET Mendoza Norte - ET Las Heras</v>
      </c>
      <c r="B37" s="742"/>
      <c r="C37" s="742"/>
      <c r="D37" s="742"/>
      <c r="E37" s="742"/>
      <c r="F37" s="741" t="s">
        <v>796</v>
      </c>
      <c r="G37" s="782"/>
      <c r="H37" s="452">
        <f>H8+H13+H17+H19+H21+H23+H36+SUM(H25:H34)</f>
        <v>0</v>
      </c>
      <c r="I37" s="184">
        <f>I8+I13+I17+I19+I21+I23+I36+SUM(I25:I34)</f>
        <v>0</v>
      </c>
    </row>
    <row r="38" spans="1:9" s="8" customFormat="1" ht="13.5" customHeight="1" x14ac:dyDescent="0.25">
      <c r="A38" s="739" t="s">
        <v>782</v>
      </c>
      <c r="B38" s="739"/>
      <c r="C38" s="739"/>
      <c r="D38" s="739"/>
      <c r="E38" s="739"/>
      <c r="F38" s="739"/>
      <c r="G38" s="739"/>
      <c r="H38" s="739"/>
      <c r="I38" s="739"/>
    </row>
    <row r="39" spans="1:9" ht="15" customHeight="1" x14ac:dyDescent="0.25">
      <c r="A39" s="740" t="s">
        <v>783</v>
      </c>
      <c r="B39" s="740"/>
      <c r="C39" s="740"/>
      <c r="D39" s="740"/>
      <c r="E39" s="740"/>
      <c r="F39" s="740"/>
      <c r="G39" s="740"/>
      <c r="H39" s="740"/>
      <c r="I39" s="740"/>
    </row>
    <row r="40" spans="1:9" x14ac:dyDescent="0.25">
      <c r="A40" s="296"/>
      <c r="B40" s="296"/>
      <c r="C40" s="296"/>
      <c r="D40" s="296"/>
      <c r="E40" s="296"/>
      <c r="F40" s="296"/>
      <c r="G40" s="296"/>
      <c r="H40" s="296"/>
      <c r="I40" s="296"/>
    </row>
    <row r="41" spans="1:9" x14ac:dyDescent="0.25">
      <c r="A41" s="296"/>
      <c r="B41" s="296"/>
      <c r="C41" s="296"/>
      <c r="D41" s="296"/>
      <c r="E41" s="296"/>
      <c r="F41" s="296"/>
      <c r="G41" s="296"/>
      <c r="H41" s="296"/>
      <c r="I41" s="296"/>
    </row>
    <row r="42" spans="1:9" ht="15.75" x14ac:dyDescent="0.25">
      <c r="A42"/>
      <c r="B42"/>
      <c r="C42" s="659" t="s">
        <v>779</v>
      </c>
      <c r="D42" s="659"/>
      <c r="E42"/>
      <c r="F42"/>
      <c r="G42"/>
      <c r="H42" s="659" t="s">
        <v>779</v>
      </c>
      <c r="I42" s="659"/>
    </row>
    <row r="43" spans="1:9" ht="15.75" x14ac:dyDescent="0.25">
      <c r="A43"/>
      <c r="B43"/>
      <c r="C43" s="655" t="s">
        <v>781</v>
      </c>
      <c r="D43" s="655"/>
      <c r="E43"/>
      <c r="F43"/>
      <c r="G43"/>
      <c r="H43" s="655" t="s">
        <v>780</v>
      </c>
      <c r="I43" s="655"/>
    </row>
  </sheetData>
  <sheetProtection algorithmName="SHA-512" hashValue="4HCehcXeeMM4STEtz9vtxz3KlkYOJIV3G8c4G/O5oh0WBbV+5Lbmh3TgzdXJfHRqF/fwJ9S6+23FX3p9+Ozt4w==" saltValue="WQ0BYZy8CGj2B94qNb5iqQ==" spinCount="100000" sheet="1" objects="1" scenarios="1"/>
  <mergeCells count="16">
    <mergeCell ref="A37:E37"/>
    <mergeCell ref="F37:G37"/>
    <mergeCell ref="A1:I1"/>
    <mergeCell ref="A3:I3"/>
    <mergeCell ref="A5:A7"/>
    <mergeCell ref="B5:B7"/>
    <mergeCell ref="D5:D7"/>
    <mergeCell ref="E5:E7"/>
    <mergeCell ref="F5:G6"/>
    <mergeCell ref="H5:I6"/>
    <mergeCell ref="A38:I38"/>
    <mergeCell ref="A39:I39"/>
    <mergeCell ref="C42:D42"/>
    <mergeCell ref="H42:I42"/>
    <mergeCell ref="C43:D43"/>
    <mergeCell ref="H43:I43"/>
  </mergeCells>
  <printOptions horizontalCentered="1"/>
  <pageMargins left="0.39370078740157483" right="0.39370078740157483" top="1.1811023622047245" bottom="0.39370078740157483" header="0.39370078740157483" footer="0.19685039370078741"/>
  <pageSetup paperSize="9" scale="66" orientation="landscape" r:id="rId1"/>
  <headerFooter>
    <oddHeader>&amp;L&amp;G&amp;R&amp;G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CF5B9-F8C5-48F7-A1BF-7AEB0A210948}">
  <sheetPr>
    <pageSetUpPr fitToPage="1"/>
  </sheetPr>
  <dimension ref="A1:P39"/>
  <sheetViews>
    <sheetView view="pageBreakPreview" zoomScale="130" zoomScaleNormal="100" zoomScaleSheetLayoutView="130" workbookViewId="0">
      <selection sqref="A1:XFD1"/>
    </sheetView>
  </sheetViews>
  <sheetFormatPr baseColWidth="10" defaultColWidth="11.42578125" defaultRowHeight="12.75" x14ac:dyDescent="0.2"/>
  <cols>
    <col min="1" max="2" width="5.7109375" style="1" customWidth="1"/>
    <col min="3" max="3" width="61.7109375" style="1" bestFit="1" customWidth="1"/>
    <col min="4" max="4" width="6.42578125" style="1" customWidth="1"/>
    <col min="5" max="5" width="8.7109375" style="1" customWidth="1"/>
    <col min="6" max="9" width="15.7109375" style="1" customWidth="1"/>
    <col min="10" max="10" width="11.42578125" style="1"/>
    <col min="11" max="11" width="17" style="1" customWidth="1"/>
    <col min="12" max="12" width="46.85546875" style="1" customWidth="1"/>
    <col min="13" max="13" width="11.42578125" style="1"/>
    <col min="14" max="14" width="4.7109375" style="1" customWidth="1"/>
    <col min="15" max="15" width="17.5703125" style="1" customWidth="1"/>
    <col min="16" max="256" width="11.42578125" style="1"/>
    <col min="257" max="258" width="5.7109375" style="1" customWidth="1"/>
    <col min="259" max="259" width="88.28515625" style="1" customWidth="1"/>
    <col min="260" max="260" width="6.7109375" style="1" customWidth="1"/>
    <col min="261" max="261" width="7.28515625" style="1" customWidth="1"/>
    <col min="262" max="512" width="11.42578125" style="1"/>
    <col min="513" max="514" width="5.7109375" style="1" customWidth="1"/>
    <col min="515" max="515" width="88.28515625" style="1" customWidth="1"/>
    <col min="516" max="516" width="6.7109375" style="1" customWidth="1"/>
    <col min="517" max="517" width="7.28515625" style="1" customWidth="1"/>
    <col min="518" max="768" width="11.42578125" style="1"/>
    <col min="769" max="770" width="5.7109375" style="1" customWidth="1"/>
    <col min="771" max="771" width="88.28515625" style="1" customWidth="1"/>
    <col min="772" max="772" width="6.7109375" style="1" customWidth="1"/>
    <col min="773" max="773" width="7.28515625" style="1" customWidth="1"/>
    <col min="774" max="1024" width="11.42578125" style="1"/>
    <col min="1025" max="1026" width="5.7109375" style="1" customWidth="1"/>
    <col min="1027" max="1027" width="88.28515625" style="1" customWidth="1"/>
    <col min="1028" max="1028" width="6.7109375" style="1" customWidth="1"/>
    <col min="1029" max="1029" width="7.28515625" style="1" customWidth="1"/>
    <col min="1030" max="1280" width="11.42578125" style="1"/>
    <col min="1281" max="1282" width="5.7109375" style="1" customWidth="1"/>
    <col min="1283" max="1283" width="88.28515625" style="1" customWidth="1"/>
    <col min="1284" max="1284" width="6.7109375" style="1" customWidth="1"/>
    <col min="1285" max="1285" width="7.28515625" style="1" customWidth="1"/>
    <col min="1286" max="1536" width="11.42578125" style="1"/>
    <col min="1537" max="1538" width="5.7109375" style="1" customWidth="1"/>
    <col min="1539" max="1539" width="88.28515625" style="1" customWidth="1"/>
    <col min="1540" max="1540" width="6.7109375" style="1" customWidth="1"/>
    <col min="1541" max="1541" width="7.28515625" style="1" customWidth="1"/>
    <col min="1542" max="1792" width="11.42578125" style="1"/>
    <col min="1793" max="1794" width="5.7109375" style="1" customWidth="1"/>
    <col min="1795" max="1795" width="88.28515625" style="1" customWidth="1"/>
    <col min="1796" max="1796" width="6.7109375" style="1" customWidth="1"/>
    <col min="1797" max="1797" width="7.28515625" style="1" customWidth="1"/>
    <col min="1798" max="2048" width="11.42578125" style="1"/>
    <col min="2049" max="2050" width="5.7109375" style="1" customWidth="1"/>
    <col min="2051" max="2051" width="88.28515625" style="1" customWidth="1"/>
    <col min="2052" max="2052" width="6.7109375" style="1" customWidth="1"/>
    <col min="2053" max="2053" width="7.28515625" style="1" customWidth="1"/>
    <col min="2054" max="2304" width="11.42578125" style="1"/>
    <col min="2305" max="2306" width="5.7109375" style="1" customWidth="1"/>
    <col min="2307" max="2307" width="88.28515625" style="1" customWidth="1"/>
    <col min="2308" max="2308" width="6.7109375" style="1" customWidth="1"/>
    <col min="2309" max="2309" width="7.28515625" style="1" customWidth="1"/>
    <col min="2310" max="2560" width="11.42578125" style="1"/>
    <col min="2561" max="2562" width="5.7109375" style="1" customWidth="1"/>
    <col min="2563" max="2563" width="88.28515625" style="1" customWidth="1"/>
    <col min="2564" max="2564" width="6.7109375" style="1" customWidth="1"/>
    <col min="2565" max="2565" width="7.28515625" style="1" customWidth="1"/>
    <col min="2566" max="2816" width="11.42578125" style="1"/>
    <col min="2817" max="2818" width="5.7109375" style="1" customWidth="1"/>
    <col min="2819" max="2819" width="88.28515625" style="1" customWidth="1"/>
    <col min="2820" max="2820" width="6.7109375" style="1" customWidth="1"/>
    <col min="2821" max="2821" width="7.28515625" style="1" customWidth="1"/>
    <col min="2822" max="3072" width="11.42578125" style="1"/>
    <col min="3073" max="3074" width="5.7109375" style="1" customWidth="1"/>
    <col min="3075" max="3075" width="88.28515625" style="1" customWidth="1"/>
    <col min="3076" max="3076" width="6.7109375" style="1" customWidth="1"/>
    <col min="3077" max="3077" width="7.28515625" style="1" customWidth="1"/>
    <col min="3078" max="3328" width="11.42578125" style="1"/>
    <col min="3329" max="3330" width="5.7109375" style="1" customWidth="1"/>
    <col min="3331" max="3331" width="88.28515625" style="1" customWidth="1"/>
    <col min="3332" max="3332" width="6.7109375" style="1" customWidth="1"/>
    <col min="3333" max="3333" width="7.28515625" style="1" customWidth="1"/>
    <col min="3334" max="3584" width="11.42578125" style="1"/>
    <col min="3585" max="3586" width="5.7109375" style="1" customWidth="1"/>
    <col min="3587" max="3587" width="88.28515625" style="1" customWidth="1"/>
    <col min="3588" max="3588" width="6.7109375" style="1" customWidth="1"/>
    <col min="3589" max="3589" width="7.28515625" style="1" customWidth="1"/>
    <col min="3590" max="3840" width="11.42578125" style="1"/>
    <col min="3841" max="3842" width="5.7109375" style="1" customWidth="1"/>
    <col min="3843" max="3843" width="88.28515625" style="1" customWidth="1"/>
    <col min="3844" max="3844" width="6.7109375" style="1" customWidth="1"/>
    <col min="3845" max="3845" width="7.28515625" style="1" customWidth="1"/>
    <col min="3846" max="4096" width="11.42578125" style="1"/>
    <col min="4097" max="4098" width="5.7109375" style="1" customWidth="1"/>
    <col min="4099" max="4099" width="88.28515625" style="1" customWidth="1"/>
    <col min="4100" max="4100" width="6.7109375" style="1" customWidth="1"/>
    <col min="4101" max="4101" width="7.28515625" style="1" customWidth="1"/>
    <col min="4102" max="4352" width="11.42578125" style="1"/>
    <col min="4353" max="4354" width="5.7109375" style="1" customWidth="1"/>
    <col min="4355" max="4355" width="88.28515625" style="1" customWidth="1"/>
    <col min="4356" max="4356" width="6.7109375" style="1" customWidth="1"/>
    <col min="4357" max="4357" width="7.28515625" style="1" customWidth="1"/>
    <col min="4358" max="4608" width="11.42578125" style="1"/>
    <col min="4609" max="4610" width="5.7109375" style="1" customWidth="1"/>
    <col min="4611" max="4611" width="88.28515625" style="1" customWidth="1"/>
    <col min="4612" max="4612" width="6.7109375" style="1" customWidth="1"/>
    <col min="4613" max="4613" width="7.28515625" style="1" customWidth="1"/>
    <col min="4614" max="4864" width="11.42578125" style="1"/>
    <col min="4865" max="4866" width="5.7109375" style="1" customWidth="1"/>
    <col min="4867" max="4867" width="88.28515625" style="1" customWidth="1"/>
    <col min="4868" max="4868" width="6.7109375" style="1" customWidth="1"/>
    <col min="4869" max="4869" width="7.28515625" style="1" customWidth="1"/>
    <col min="4870" max="5120" width="11.42578125" style="1"/>
    <col min="5121" max="5122" width="5.7109375" style="1" customWidth="1"/>
    <col min="5123" max="5123" width="88.28515625" style="1" customWidth="1"/>
    <col min="5124" max="5124" width="6.7109375" style="1" customWidth="1"/>
    <col min="5125" max="5125" width="7.28515625" style="1" customWidth="1"/>
    <col min="5126" max="5376" width="11.42578125" style="1"/>
    <col min="5377" max="5378" width="5.7109375" style="1" customWidth="1"/>
    <col min="5379" max="5379" width="88.28515625" style="1" customWidth="1"/>
    <col min="5380" max="5380" width="6.7109375" style="1" customWidth="1"/>
    <col min="5381" max="5381" width="7.28515625" style="1" customWidth="1"/>
    <col min="5382" max="5632" width="11.42578125" style="1"/>
    <col min="5633" max="5634" width="5.7109375" style="1" customWidth="1"/>
    <col min="5635" max="5635" width="88.28515625" style="1" customWidth="1"/>
    <col min="5636" max="5636" width="6.7109375" style="1" customWidth="1"/>
    <col min="5637" max="5637" width="7.28515625" style="1" customWidth="1"/>
    <col min="5638" max="5888" width="11.42578125" style="1"/>
    <col min="5889" max="5890" width="5.7109375" style="1" customWidth="1"/>
    <col min="5891" max="5891" width="88.28515625" style="1" customWidth="1"/>
    <col min="5892" max="5892" width="6.7109375" style="1" customWidth="1"/>
    <col min="5893" max="5893" width="7.28515625" style="1" customWidth="1"/>
    <col min="5894" max="6144" width="11.42578125" style="1"/>
    <col min="6145" max="6146" width="5.7109375" style="1" customWidth="1"/>
    <col min="6147" max="6147" width="88.28515625" style="1" customWidth="1"/>
    <col min="6148" max="6148" width="6.7109375" style="1" customWidth="1"/>
    <col min="6149" max="6149" width="7.28515625" style="1" customWidth="1"/>
    <col min="6150" max="6400" width="11.42578125" style="1"/>
    <col min="6401" max="6402" width="5.7109375" style="1" customWidth="1"/>
    <col min="6403" max="6403" width="88.28515625" style="1" customWidth="1"/>
    <col min="6404" max="6404" width="6.7109375" style="1" customWidth="1"/>
    <col min="6405" max="6405" width="7.28515625" style="1" customWidth="1"/>
    <col min="6406" max="6656" width="11.42578125" style="1"/>
    <col min="6657" max="6658" width="5.7109375" style="1" customWidth="1"/>
    <col min="6659" max="6659" width="88.28515625" style="1" customWidth="1"/>
    <col min="6660" max="6660" width="6.7109375" style="1" customWidth="1"/>
    <col min="6661" max="6661" width="7.28515625" style="1" customWidth="1"/>
    <col min="6662" max="6912" width="11.42578125" style="1"/>
    <col min="6913" max="6914" width="5.7109375" style="1" customWidth="1"/>
    <col min="6915" max="6915" width="88.28515625" style="1" customWidth="1"/>
    <col min="6916" max="6916" width="6.7109375" style="1" customWidth="1"/>
    <col min="6917" max="6917" width="7.28515625" style="1" customWidth="1"/>
    <col min="6918" max="7168" width="11.42578125" style="1"/>
    <col min="7169" max="7170" width="5.7109375" style="1" customWidth="1"/>
    <col min="7171" max="7171" width="88.28515625" style="1" customWidth="1"/>
    <col min="7172" max="7172" width="6.7109375" style="1" customWidth="1"/>
    <col min="7173" max="7173" width="7.28515625" style="1" customWidth="1"/>
    <col min="7174" max="7424" width="11.42578125" style="1"/>
    <col min="7425" max="7426" width="5.7109375" style="1" customWidth="1"/>
    <col min="7427" max="7427" width="88.28515625" style="1" customWidth="1"/>
    <col min="7428" max="7428" width="6.7109375" style="1" customWidth="1"/>
    <col min="7429" max="7429" width="7.28515625" style="1" customWidth="1"/>
    <col min="7430" max="7680" width="11.42578125" style="1"/>
    <col min="7681" max="7682" width="5.7109375" style="1" customWidth="1"/>
    <col min="7683" max="7683" width="88.28515625" style="1" customWidth="1"/>
    <col min="7684" max="7684" width="6.7109375" style="1" customWidth="1"/>
    <col min="7685" max="7685" width="7.28515625" style="1" customWidth="1"/>
    <col min="7686" max="7936" width="11.42578125" style="1"/>
    <col min="7937" max="7938" width="5.7109375" style="1" customWidth="1"/>
    <col min="7939" max="7939" width="88.28515625" style="1" customWidth="1"/>
    <col min="7940" max="7940" width="6.7109375" style="1" customWidth="1"/>
    <col min="7941" max="7941" width="7.28515625" style="1" customWidth="1"/>
    <col min="7942" max="8192" width="11.42578125" style="1"/>
    <col min="8193" max="8194" width="5.7109375" style="1" customWidth="1"/>
    <col min="8195" max="8195" width="88.28515625" style="1" customWidth="1"/>
    <col min="8196" max="8196" width="6.7109375" style="1" customWidth="1"/>
    <col min="8197" max="8197" width="7.28515625" style="1" customWidth="1"/>
    <col min="8198" max="8448" width="11.42578125" style="1"/>
    <col min="8449" max="8450" width="5.7109375" style="1" customWidth="1"/>
    <col min="8451" max="8451" width="88.28515625" style="1" customWidth="1"/>
    <col min="8452" max="8452" width="6.7109375" style="1" customWidth="1"/>
    <col min="8453" max="8453" width="7.28515625" style="1" customWidth="1"/>
    <col min="8454" max="8704" width="11.42578125" style="1"/>
    <col min="8705" max="8706" width="5.7109375" style="1" customWidth="1"/>
    <col min="8707" max="8707" width="88.28515625" style="1" customWidth="1"/>
    <col min="8708" max="8708" width="6.7109375" style="1" customWidth="1"/>
    <col min="8709" max="8709" width="7.28515625" style="1" customWidth="1"/>
    <col min="8710" max="8960" width="11.42578125" style="1"/>
    <col min="8961" max="8962" width="5.7109375" style="1" customWidth="1"/>
    <col min="8963" max="8963" width="88.28515625" style="1" customWidth="1"/>
    <col min="8964" max="8964" width="6.7109375" style="1" customWidth="1"/>
    <col min="8965" max="8965" width="7.28515625" style="1" customWidth="1"/>
    <col min="8966" max="9216" width="11.42578125" style="1"/>
    <col min="9217" max="9218" width="5.7109375" style="1" customWidth="1"/>
    <col min="9219" max="9219" width="88.28515625" style="1" customWidth="1"/>
    <col min="9220" max="9220" width="6.7109375" style="1" customWidth="1"/>
    <col min="9221" max="9221" width="7.28515625" style="1" customWidth="1"/>
    <col min="9222" max="9472" width="11.42578125" style="1"/>
    <col min="9473" max="9474" width="5.7109375" style="1" customWidth="1"/>
    <col min="9475" max="9475" width="88.28515625" style="1" customWidth="1"/>
    <col min="9476" max="9476" width="6.7109375" style="1" customWidth="1"/>
    <col min="9477" max="9477" width="7.28515625" style="1" customWidth="1"/>
    <col min="9478" max="9728" width="11.42578125" style="1"/>
    <col min="9729" max="9730" width="5.7109375" style="1" customWidth="1"/>
    <col min="9731" max="9731" width="88.28515625" style="1" customWidth="1"/>
    <col min="9732" max="9732" width="6.7109375" style="1" customWidth="1"/>
    <col min="9733" max="9733" width="7.28515625" style="1" customWidth="1"/>
    <col min="9734" max="9984" width="11.42578125" style="1"/>
    <col min="9985" max="9986" width="5.7109375" style="1" customWidth="1"/>
    <col min="9987" max="9987" width="88.28515625" style="1" customWidth="1"/>
    <col min="9988" max="9988" width="6.7109375" style="1" customWidth="1"/>
    <col min="9989" max="9989" width="7.28515625" style="1" customWidth="1"/>
    <col min="9990" max="10240" width="11.42578125" style="1"/>
    <col min="10241" max="10242" width="5.7109375" style="1" customWidth="1"/>
    <col min="10243" max="10243" width="88.28515625" style="1" customWidth="1"/>
    <col min="10244" max="10244" width="6.7109375" style="1" customWidth="1"/>
    <col min="10245" max="10245" width="7.28515625" style="1" customWidth="1"/>
    <col min="10246" max="10496" width="11.42578125" style="1"/>
    <col min="10497" max="10498" width="5.7109375" style="1" customWidth="1"/>
    <col min="10499" max="10499" width="88.28515625" style="1" customWidth="1"/>
    <col min="10500" max="10500" width="6.7109375" style="1" customWidth="1"/>
    <col min="10501" max="10501" width="7.28515625" style="1" customWidth="1"/>
    <col min="10502" max="10752" width="11.42578125" style="1"/>
    <col min="10753" max="10754" width="5.7109375" style="1" customWidth="1"/>
    <col min="10755" max="10755" width="88.28515625" style="1" customWidth="1"/>
    <col min="10756" max="10756" width="6.7109375" style="1" customWidth="1"/>
    <col min="10757" max="10757" width="7.28515625" style="1" customWidth="1"/>
    <col min="10758" max="11008" width="11.42578125" style="1"/>
    <col min="11009" max="11010" width="5.7109375" style="1" customWidth="1"/>
    <col min="11011" max="11011" width="88.28515625" style="1" customWidth="1"/>
    <col min="11012" max="11012" width="6.7109375" style="1" customWidth="1"/>
    <col min="11013" max="11013" width="7.28515625" style="1" customWidth="1"/>
    <col min="11014" max="11264" width="11.42578125" style="1"/>
    <col min="11265" max="11266" width="5.7109375" style="1" customWidth="1"/>
    <col min="11267" max="11267" width="88.28515625" style="1" customWidth="1"/>
    <col min="11268" max="11268" width="6.7109375" style="1" customWidth="1"/>
    <col min="11269" max="11269" width="7.28515625" style="1" customWidth="1"/>
    <col min="11270" max="11520" width="11.42578125" style="1"/>
    <col min="11521" max="11522" width="5.7109375" style="1" customWidth="1"/>
    <col min="11523" max="11523" width="88.28515625" style="1" customWidth="1"/>
    <col min="11524" max="11524" width="6.7109375" style="1" customWidth="1"/>
    <col min="11525" max="11525" width="7.28515625" style="1" customWidth="1"/>
    <col min="11526" max="11776" width="11.42578125" style="1"/>
    <col min="11777" max="11778" width="5.7109375" style="1" customWidth="1"/>
    <col min="11779" max="11779" width="88.28515625" style="1" customWidth="1"/>
    <col min="11780" max="11780" width="6.7109375" style="1" customWidth="1"/>
    <col min="11781" max="11781" width="7.28515625" style="1" customWidth="1"/>
    <col min="11782" max="12032" width="11.42578125" style="1"/>
    <col min="12033" max="12034" width="5.7109375" style="1" customWidth="1"/>
    <col min="12035" max="12035" width="88.28515625" style="1" customWidth="1"/>
    <col min="12036" max="12036" width="6.7109375" style="1" customWidth="1"/>
    <col min="12037" max="12037" width="7.28515625" style="1" customWidth="1"/>
    <col min="12038" max="12288" width="11.42578125" style="1"/>
    <col min="12289" max="12290" width="5.7109375" style="1" customWidth="1"/>
    <col min="12291" max="12291" width="88.28515625" style="1" customWidth="1"/>
    <col min="12292" max="12292" width="6.7109375" style="1" customWidth="1"/>
    <col min="12293" max="12293" width="7.28515625" style="1" customWidth="1"/>
    <col min="12294" max="12544" width="11.42578125" style="1"/>
    <col min="12545" max="12546" width="5.7109375" style="1" customWidth="1"/>
    <col min="12547" max="12547" width="88.28515625" style="1" customWidth="1"/>
    <col min="12548" max="12548" width="6.7109375" style="1" customWidth="1"/>
    <col min="12549" max="12549" width="7.28515625" style="1" customWidth="1"/>
    <col min="12550" max="12800" width="11.42578125" style="1"/>
    <col min="12801" max="12802" width="5.7109375" style="1" customWidth="1"/>
    <col min="12803" max="12803" width="88.28515625" style="1" customWidth="1"/>
    <col min="12804" max="12804" width="6.7109375" style="1" customWidth="1"/>
    <col min="12805" max="12805" width="7.28515625" style="1" customWidth="1"/>
    <col min="12806" max="13056" width="11.42578125" style="1"/>
    <col min="13057" max="13058" width="5.7109375" style="1" customWidth="1"/>
    <col min="13059" max="13059" width="88.28515625" style="1" customWidth="1"/>
    <col min="13060" max="13060" width="6.7109375" style="1" customWidth="1"/>
    <col min="13061" max="13061" width="7.28515625" style="1" customWidth="1"/>
    <col min="13062" max="13312" width="11.42578125" style="1"/>
    <col min="13313" max="13314" width="5.7109375" style="1" customWidth="1"/>
    <col min="13315" max="13315" width="88.28515625" style="1" customWidth="1"/>
    <col min="13316" max="13316" width="6.7109375" style="1" customWidth="1"/>
    <col min="13317" max="13317" width="7.28515625" style="1" customWidth="1"/>
    <col min="13318" max="13568" width="11.42578125" style="1"/>
    <col min="13569" max="13570" width="5.7109375" style="1" customWidth="1"/>
    <col min="13571" max="13571" width="88.28515625" style="1" customWidth="1"/>
    <col min="13572" max="13572" width="6.7109375" style="1" customWidth="1"/>
    <col min="13573" max="13573" width="7.28515625" style="1" customWidth="1"/>
    <col min="13574" max="13824" width="11.42578125" style="1"/>
    <col min="13825" max="13826" width="5.7109375" style="1" customWidth="1"/>
    <col min="13827" max="13827" width="88.28515625" style="1" customWidth="1"/>
    <col min="13828" max="13828" width="6.7109375" style="1" customWidth="1"/>
    <col min="13829" max="13829" width="7.28515625" style="1" customWidth="1"/>
    <col min="13830" max="14080" width="11.42578125" style="1"/>
    <col min="14081" max="14082" width="5.7109375" style="1" customWidth="1"/>
    <col min="14083" max="14083" width="88.28515625" style="1" customWidth="1"/>
    <col min="14084" max="14084" width="6.7109375" style="1" customWidth="1"/>
    <col min="14085" max="14085" width="7.28515625" style="1" customWidth="1"/>
    <col min="14086" max="14336" width="11.42578125" style="1"/>
    <col min="14337" max="14338" width="5.7109375" style="1" customWidth="1"/>
    <col min="14339" max="14339" width="88.28515625" style="1" customWidth="1"/>
    <col min="14340" max="14340" width="6.7109375" style="1" customWidth="1"/>
    <col min="14341" max="14341" width="7.28515625" style="1" customWidth="1"/>
    <col min="14342" max="14592" width="11.42578125" style="1"/>
    <col min="14593" max="14594" width="5.7109375" style="1" customWidth="1"/>
    <col min="14595" max="14595" width="88.28515625" style="1" customWidth="1"/>
    <col min="14596" max="14596" width="6.7109375" style="1" customWidth="1"/>
    <col min="14597" max="14597" width="7.28515625" style="1" customWidth="1"/>
    <col min="14598" max="14848" width="11.42578125" style="1"/>
    <col min="14849" max="14850" width="5.7109375" style="1" customWidth="1"/>
    <col min="14851" max="14851" width="88.28515625" style="1" customWidth="1"/>
    <col min="14852" max="14852" width="6.7109375" style="1" customWidth="1"/>
    <col min="14853" max="14853" width="7.28515625" style="1" customWidth="1"/>
    <col min="14854" max="15104" width="11.42578125" style="1"/>
    <col min="15105" max="15106" width="5.7109375" style="1" customWidth="1"/>
    <col min="15107" max="15107" width="88.28515625" style="1" customWidth="1"/>
    <col min="15108" max="15108" width="6.7109375" style="1" customWidth="1"/>
    <col min="15109" max="15109" width="7.28515625" style="1" customWidth="1"/>
    <col min="15110" max="15360" width="11.42578125" style="1"/>
    <col min="15361" max="15362" width="5.7109375" style="1" customWidth="1"/>
    <col min="15363" max="15363" width="88.28515625" style="1" customWidth="1"/>
    <col min="15364" max="15364" width="6.7109375" style="1" customWidth="1"/>
    <col min="15365" max="15365" width="7.28515625" style="1" customWidth="1"/>
    <col min="15366" max="15616" width="11.42578125" style="1"/>
    <col min="15617" max="15618" width="5.7109375" style="1" customWidth="1"/>
    <col min="15619" max="15619" width="88.28515625" style="1" customWidth="1"/>
    <col min="15620" max="15620" width="6.7109375" style="1" customWidth="1"/>
    <col min="15621" max="15621" width="7.28515625" style="1" customWidth="1"/>
    <col min="15622" max="15872" width="11.42578125" style="1"/>
    <col min="15873" max="15874" width="5.7109375" style="1" customWidth="1"/>
    <col min="15875" max="15875" width="88.28515625" style="1" customWidth="1"/>
    <col min="15876" max="15876" width="6.7109375" style="1" customWidth="1"/>
    <col min="15877" max="15877" width="7.28515625" style="1" customWidth="1"/>
    <col min="15878" max="16128" width="11.42578125" style="1"/>
    <col min="16129" max="16130" width="5.7109375" style="1" customWidth="1"/>
    <col min="16131" max="16131" width="88.28515625" style="1" customWidth="1"/>
    <col min="16132" max="16132" width="6.7109375" style="1" customWidth="1"/>
    <col min="16133" max="16133" width="7.28515625" style="1" customWidth="1"/>
    <col min="16134" max="16384" width="11.42578125" style="1"/>
  </cols>
  <sheetData>
    <row r="1" spans="1:16" ht="111" customHeight="1" thickBot="1" x14ac:dyDescent="0.25">
      <c r="A1" s="783" t="str">
        <f>'C 2.3'!A1</f>
        <v>PROYECTO: 
CONSTRUCCIÓN DE LA ESTACIÓN TRANSFORMADORA MENDOZA NORTE 220/132 kV Y
OBRAS COMPLEMENTARIAS
ALTERNATIVA 1
OBLIGATORIA</v>
      </c>
      <c r="B1" s="784"/>
      <c r="C1" s="784"/>
      <c r="D1" s="784"/>
      <c r="E1" s="784"/>
      <c r="F1" s="784"/>
      <c r="G1" s="784"/>
      <c r="H1" s="784"/>
      <c r="I1" s="785"/>
    </row>
    <row r="2" spans="1:16" ht="9.9499999999999993" customHeight="1" thickBot="1" x14ac:dyDescent="0.25">
      <c r="A2" s="9"/>
      <c r="B2" s="9"/>
      <c r="C2" s="8"/>
      <c r="D2" s="9"/>
      <c r="E2" s="9"/>
      <c r="F2" s="8"/>
      <c r="G2" s="8"/>
      <c r="H2" s="8"/>
      <c r="I2" s="8"/>
    </row>
    <row r="3" spans="1:16" ht="21.75" thickBot="1" x14ac:dyDescent="0.25">
      <c r="A3" s="786" t="s">
        <v>506</v>
      </c>
      <c r="B3" s="787"/>
      <c r="C3" s="787"/>
      <c r="D3" s="787"/>
      <c r="E3" s="787"/>
      <c r="F3" s="787"/>
      <c r="G3" s="787"/>
      <c r="H3" s="787"/>
      <c r="I3" s="788"/>
    </row>
    <row r="4" spans="1:16" ht="9.9499999999999993" customHeight="1" thickBot="1" x14ac:dyDescent="0.25"/>
    <row r="5" spans="1:16" ht="15.75" x14ac:dyDescent="0.2">
      <c r="A5" s="865" t="s">
        <v>28</v>
      </c>
      <c r="B5" s="868" t="s">
        <v>29</v>
      </c>
      <c r="C5" s="457"/>
      <c r="D5" s="871" t="s">
        <v>277</v>
      </c>
      <c r="E5" s="871" t="s">
        <v>278</v>
      </c>
      <c r="F5" s="874" t="s">
        <v>32</v>
      </c>
      <c r="G5" s="875"/>
      <c r="H5" s="874" t="s">
        <v>33</v>
      </c>
      <c r="I5" s="877"/>
    </row>
    <row r="6" spans="1:16" ht="15.75" x14ac:dyDescent="0.2">
      <c r="A6" s="866"/>
      <c r="B6" s="869"/>
      <c r="C6" s="458" t="s">
        <v>34</v>
      </c>
      <c r="D6" s="872"/>
      <c r="E6" s="872"/>
      <c r="F6" s="876"/>
      <c r="G6" s="876"/>
      <c r="H6" s="876"/>
      <c r="I6" s="878"/>
    </row>
    <row r="7" spans="1:16" ht="16.5" thickBot="1" x14ac:dyDescent="0.25">
      <c r="A7" s="867"/>
      <c r="B7" s="870"/>
      <c r="C7" s="459"/>
      <c r="D7" s="873"/>
      <c r="E7" s="873"/>
      <c r="F7" s="460" t="s">
        <v>21</v>
      </c>
      <c r="G7" s="460" t="s">
        <v>22</v>
      </c>
      <c r="H7" s="460" t="s">
        <v>21</v>
      </c>
      <c r="I7" s="461" t="s">
        <v>22</v>
      </c>
    </row>
    <row r="8" spans="1:16" x14ac:dyDescent="0.2">
      <c r="A8" s="462">
        <v>1</v>
      </c>
      <c r="B8" s="463"/>
      <c r="C8" s="464" t="s">
        <v>645</v>
      </c>
      <c r="D8" s="465"/>
      <c r="E8" s="491"/>
      <c r="F8" s="492"/>
      <c r="G8" s="492"/>
      <c r="H8" s="466">
        <f>+H9+H10</f>
        <v>0</v>
      </c>
      <c r="I8" s="467">
        <f>SUM(I9:I11)</f>
        <v>0</v>
      </c>
    </row>
    <row r="9" spans="1:16" x14ac:dyDescent="0.2">
      <c r="A9" s="468"/>
      <c r="B9" s="469" t="s">
        <v>35</v>
      </c>
      <c r="C9" s="470" t="s">
        <v>605</v>
      </c>
      <c r="D9" s="471" t="s">
        <v>40</v>
      </c>
      <c r="E9" s="453">
        <v>1</v>
      </c>
      <c r="F9" s="588"/>
      <c r="G9" s="589"/>
      <c r="H9" s="472">
        <f t="shared" ref="H9:H10" si="0">+E9*F9</f>
        <v>0</v>
      </c>
      <c r="I9" s="473">
        <f>+E9*G9</f>
        <v>0</v>
      </c>
      <c r="J9" s="474"/>
      <c r="K9" s="474"/>
      <c r="L9" s="474"/>
    </row>
    <row r="10" spans="1:16" x14ac:dyDescent="0.2">
      <c r="A10" s="468"/>
      <c r="B10" s="469" t="s">
        <v>139</v>
      </c>
      <c r="C10" s="470" t="s">
        <v>609</v>
      </c>
      <c r="D10" s="471" t="s">
        <v>40</v>
      </c>
      <c r="E10" s="453">
        <v>1</v>
      </c>
      <c r="F10" s="588"/>
      <c r="G10" s="589"/>
      <c r="H10" s="472">
        <f t="shared" si="0"/>
        <v>0</v>
      </c>
      <c r="I10" s="473">
        <f>+E10*G10</f>
        <v>0</v>
      </c>
      <c r="J10" s="474"/>
      <c r="K10" s="474"/>
      <c r="L10" s="474"/>
    </row>
    <row r="11" spans="1:16" ht="4.5" customHeight="1" x14ac:dyDescent="0.2">
      <c r="A11" s="468"/>
      <c r="B11" s="475"/>
      <c r="C11" s="470"/>
      <c r="D11" s="471"/>
      <c r="E11" s="453"/>
      <c r="F11" s="493"/>
      <c r="G11" s="454"/>
      <c r="H11" s="472"/>
      <c r="I11" s="473"/>
      <c r="K11" s="87"/>
      <c r="L11" s="474"/>
      <c r="M11" s="13"/>
      <c r="N11" s="84"/>
      <c r="O11" s="476"/>
      <c r="P11" s="477"/>
    </row>
    <row r="12" spans="1:16" x14ac:dyDescent="0.2">
      <c r="A12" s="478">
        <v>2</v>
      </c>
      <c r="B12" s="475"/>
      <c r="C12" s="479" t="s">
        <v>646</v>
      </c>
      <c r="D12" s="480"/>
      <c r="E12" s="494"/>
      <c r="F12" s="495"/>
      <c r="G12" s="495"/>
      <c r="H12" s="481">
        <f>SUM(H13:H15)</f>
        <v>0</v>
      </c>
      <c r="I12" s="482">
        <f>SUM(I13:I15)</f>
        <v>0</v>
      </c>
      <c r="K12" s="87"/>
      <c r="L12" s="474"/>
      <c r="M12" s="13"/>
      <c r="N12" s="84"/>
      <c r="O12" s="476"/>
      <c r="P12" s="477"/>
    </row>
    <row r="13" spans="1:16" x14ac:dyDescent="0.2">
      <c r="A13" s="468"/>
      <c r="B13" s="469" t="s">
        <v>38</v>
      </c>
      <c r="C13" s="470" t="s">
        <v>647</v>
      </c>
      <c r="D13" s="471" t="s">
        <v>787</v>
      </c>
      <c r="E13" s="455">
        <v>2500</v>
      </c>
      <c r="F13" s="588"/>
      <c r="G13" s="589"/>
      <c r="H13" s="472">
        <f>+E13*F13</f>
        <v>0</v>
      </c>
      <c r="I13" s="473">
        <f>+E13*G13</f>
        <v>0</v>
      </c>
      <c r="J13" s="474"/>
      <c r="K13" s="474"/>
      <c r="L13" s="474"/>
      <c r="M13" s="13"/>
      <c r="N13" s="84"/>
      <c r="O13" s="476"/>
      <c r="P13" s="477"/>
    </row>
    <row r="14" spans="1:16" x14ac:dyDescent="0.2">
      <c r="A14" s="468"/>
      <c r="B14" s="469" t="s">
        <v>41</v>
      </c>
      <c r="C14" s="470" t="s">
        <v>614</v>
      </c>
      <c r="D14" s="471" t="s">
        <v>787</v>
      </c>
      <c r="E14" s="455">
        <v>1000</v>
      </c>
      <c r="F14" s="588"/>
      <c r="G14" s="589"/>
      <c r="H14" s="472">
        <f>+E14*F14</f>
        <v>0</v>
      </c>
      <c r="I14" s="473">
        <f>+E14*G14</f>
        <v>0</v>
      </c>
      <c r="J14" s="474"/>
      <c r="K14" s="474"/>
      <c r="L14" s="88"/>
      <c r="M14" s="13"/>
      <c r="N14" s="84"/>
      <c r="O14" s="476"/>
      <c r="P14" s="477"/>
    </row>
    <row r="15" spans="1:16" ht="4.5" customHeight="1" x14ac:dyDescent="0.2">
      <c r="A15" s="468"/>
      <c r="B15" s="475"/>
      <c r="C15" s="483"/>
      <c r="D15" s="471"/>
      <c r="E15" s="496"/>
      <c r="F15" s="497"/>
      <c r="G15" s="498"/>
      <c r="H15" s="484"/>
      <c r="I15" s="485"/>
      <c r="K15" s="87"/>
      <c r="L15" s="88"/>
      <c r="M15" s="13"/>
      <c r="N15" s="84"/>
      <c r="O15" s="476"/>
      <c r="P15" s="477"/>
    </row>
    <row r="16" spans="1:16" x14ac:dyDescent="0.2">
      <c r="A16" s="478">
        <v>3</v>
      </c>
      <c r="B16" s="30"/>
      <c r="C16" s="42" t="s">
        <v>648</v>
      </c>
      <c r="D16" s="471" t="s">
        <v>40</v>
      </c>
      <c r="E16" s="455">
        <v>143</v>
      </c>
      <c r="F16" s="588"/>
      <c r="G16" s="589"/>
      <c r="H16" s="486">
        <f>+E16*F16</f>
        <v>0</v>
      </c>
      <c r="I16" s="473">
        <f>+E16*G16</f>
        <v>0</v>
      </c>
      <c r="J16" s="474"/>
      <c r="K16" s="474"/>
      <c r="L16" s="88"/>
      <c r="M16" s="13"/>
      <c r="N16" s="84"/>
      <c r="O16" s="476"/>
      <c r="P16" s="477"/>
    </row>
    <row r="17" spans="1:16" ht="3.75" customHeight="1" x14ac:dyDescent="0.2">
      <c r="A17" s="468"/>
      <c r="B17" s="475"/>
      <c r="C17" s="483"/>
      <c r="D17" s="471"/>
      <c r="E17" s="496"/>
      <c r="F17" s="497"/>
      <c r="G17" s="498"/>
      <c r="H17" s="484"/>
      <c r="I17" s="485"/>
      <c r="J17" s="474"/>
      <c r="K17" s="474"/>
      <c r="L17" s="88"/>
      <c r="M17" s="13"/>
      <c r="N17" s="84"/>
      <c r="O17" s="476"/>
      <c r="P17" s="477"/>
    </row>
    <row r="18" spans="1:16" ht="15" x14ac:dyDescent="0.2">
      <c r="A18" s="478">
        <v>4</v>
      </c>
      <c r="B18" s="30"/>
      <c r="C18" s="42" t="s">
        <v>649</v>
      </c>
      <c r="D18" s="146" t="s">
        <v>36</v>
      </c>
      <c r="E18" s="456">
        <v>1</v>
      </c>
      <c r="F18" s="588"/>
      <c r="G18" s="589"/>
      <c r="H18" s="486">
        <f>+E18*F18</f>
        <v>0</v>
      </c>
      <c r="I18" s="482">
        <f>+E18*G18</f>
        <v>0</v>
      </c>
      <c r="J18" s="474"/>
      <c r="K18" s="474"/>
      <c r="L18" s="474"/>
      <c r="M18" s="13"/>
      <c r="N18" s="84"/>
      <c r="O18" s="476"/>
      <c r="P18" s="477"/>
    </row>
    <row r="19" spans="1:16" ht="3" customHeight="1" x14ac:dyDescent="0.2">
      <c r="A19" s="468"/>
      <c r="B19" s="475"/>
      <c r="C19" s="483"/>
      <c r="D19" s="471"/>
      <c r="E19" s="496"/>
      <c r="F19" s="497"/>
      <c r="G19" s="498"/>
      <c r="H19" s="487"/>
      <c r="I19" s="485"/>
      <c r="J19" s="474"/>
      <c r="K19" s="474"/>
      <c r="L19" s="88"/>
      <c r="M19" s="13"/>
      <c r="N19" s="84"/>
      <c r="O19" s="476"/>
      <c r="P19" s="477"/>
    </row>
    <row r="20" spans="1:16" ht="15" x14ac:dyDescent="0.2">
      <c r="A20" s="31">
        <v>5</v>
      </c>
      <c r="B20" s="30"/>
      <c r="C20" s="42" t="s">
        <v>620</v>
      </c>
      <c r="D20" s="146" t="s">
        <v>36</v>
      </c>
      <c r="E20" s="456">
        <v>1</v>
      </c>
      <c r="F20" s="588"/>
      <c r="G20" s="589"/>
      <c r="H20" s="486">
        <f>+E20*F20</f>
        <v>0</v>
      </c>
      <c r="I20" s="482">
        <f>+E20*G20</f>
        <v>0</v>
      </c>
      <c r="J20" s="474"/>
      <c r="K20" s="474"/>
      <c r="L20" s="474"/>
      <c r="M20" s="13"/>
      <c r="N20" s="84"/>
      <c r="O20" s="476"/>
      <c r="P20" s="477"/>
    </row>
    <row r="21" spans="1:16" ht="5.25" customHeight="1" x14ac:dyDescent="0.2">
      <c r="A21" s="468"/>
      <c r="B21" s="475"/>
      <c r="C21" s="483"/>
      <c r="D21" s="471"/>
      <c r="E21" s="496"/>
      <c r="F21" s="499"/>
      <c r="G21" s="498"/>
      <c r="H21" s="484"/>
      <c r="I21" s="485"/>
      <c r="J21" s="474"/>
      <c r="K21" s="474"/>
      <c r="L21" s="88"/>
      <c r="M21" s="13"/>
      <c r="N21" s="84"/>
      <c r="O21" s="476"/>
      <c r="P21" s="477"/>
    </row>
    <row r="22" spans="1:16" x14ac:dyDescent="0.2">
      <c r="A22" s="503"/>
      <c r="B22" s="504"/>
      <c r="C22" s="505"/>
      <c r="D22" s="453"/>
      <c r="E22" s="453"/>
      <c r="F22" s="588"/>
      <c r="G22" s="589"/>
      <c r="H22" s="472">
        <f t="shared" ref="H22:H31" si="1">+E22*F22</f>
        <v>0</v>
      </c>
      <c r="I22" s="473">
        <f t="shared" ref="I22:I31" si="2">+E22*G22</f>
        <v>0</v>
      </c>
      <c r="J22" s="474"/>
      <c r="K22" s="87"/>
      <c r="L22" s="88"/>
      <c r="M22" s="13"/>
      <c r="N22" s="84"/>
      <c r="O22" s="476"/>
      <c r="P22" s="477"/>
    </row>
    <row r="23" spans="1:16" x14ac:dyDescent="0.2">
      <c r="A23" s="503"/>
      <c r="B23" s="504"/>
      <c r="C23" s="505"/>
      <c r="D23" s="504"/>
      <c r="E23" s="453"/>
      <c r="F23" s="588"/>
      <c r="G23" s="589"/>
      <c r="H23" s="472">
        <f t="shared" si="1"/>
        <v>0</v>
      </c>
      <c r="I23" s="473">
        <f t="shared" si="2"/>
        <v>0</v>
      </c>
      <c r="K23" s="87"/>
      <c r="L23" s="88"/>
      <c r="M23" s="13"/>
      <c r="N23" s="84"/>
      <c r="O23" s="476"/>
      <c r="P23" s="477"/>
    </row>
    <row r="24" spans="1:16" x14ac:dyDescent="0.2">
      <c r="A24" s="503"/>
      <c r="B24" s="504"/>
      <c r="C24" s="505"/>
      <c r="D24" s="504"/>
      <c r="E24" s="453"/>
      <c r="F24" s="588"/>
      <c r="G24" s="589"/>
      <c r="H24" s="472">
        <f t="shared" si="1"/>
        <v>0</v>
      </c>
      <c r="I24" s="473">
        <f t="shared" si="2"/>
        <v>0</v>
      </c>
      <c r="J24" s="474"/>
      <c r="K24" s="87"/>
      <c r="L24" s="88"/>
      <c r="M24" s="13"/>
      <c r="N24" s="84"/>
      <c r="O24" s="476"/>
      <c r="P24" s="477"/>
    </row>
    <row r="25" spans="1:16" x14ac:dyDescent="0.2">
      <c r="A25" s="503"/>
      <c r="B25" s="504"/>
      <c r="C25" s="505"/>
      <c r="D25" s="504"/>
      <c r="E25" s="453"/>
      <c r="F25" s="588"/>
      <c r="G25" s="589"/>
      <c r="H25" s="472">
        <f t="shared" si="1"/>
        <v>0</v>
      </c>
      <c r="I25" s="473">
        <f t="shared" si="2"/>
        <v>0</v>
      </c>
      <c r="K25" s="87"/>
      <c r="L25" s="88"/>
      <c r="M25" s="13"/>
      <c r="N25" s="84"/>
      <c r="O25" s="476"/>
      <c r="P25" s="477"/>
    </row>
    <row r="26" spans="1:16" x14ac:dyDescent="0.2">
      <c r="A26" s="503"/>
      <c r="B26" s="504"/>
      <c r="C26" s="505"/>
      <c r="D26" s="504"/>
      <c r="E26" s="453"/>
      <c r="F26" s="588"/>
      <c r="G26" s="589"/>
      <c r="H26" s="472">
        <f t="shared" si="1"/>
        <v>0</v>
      </c>
      <c r="I26" s="473">
        <f t="shared" si="2"/>
        <v>0</v>
      </c>
      <c r="K26" s="87"/>
      <c r="L26" s="88"/>
      <c r="M26" s="13"/>
      <c r="N26" s="84"/>
      <c r="O26" s="476"/>
      <c r="P26" s="477"/>
    </row>
    <row r="27" spans="1:16" x14ac:dyDescent="0.2">
      <c r="A27" s="503"/>
      <c r="B27" s="504"/>
      <c r="C27" s="505"/>
      <c r="D27" s="504"/>
      <c r="E27" s="453"/>
      <c r="F27" s="588"/>
      <c r="G27" s="589"/>
      <c r="H27" s="472">
        <f t="shared" si="1"/>
        <v>0</v>
      </c>
      <c r="I27" s="473">
        <f t="shared" si="2"/>
        <v>0</v>
      </c>
      <c r="K27" s="87"/>
      <c r="L27" s="88"/>
      <c r="M27" s="13"/>
      <c r="N27" s="84"/>
      <c r="O27" s="476"/>
      <c r="P27" s="477"/>
    </row>
    <row r="28" spans="1:16" x14ac:dyDescent="0.2">
      <c r="A28" s="503"/>
      <c r="B28" s="504"/>
      <c r="C28" s="505"/>
      <c r="D28" s="504"/>
      <c r="E28" s="453"/>
      <c r="F28" s="588"/>
      <c r="G28" s="589"/>
      <c r="H28" s="472">
        <f t="shared" si="1"/>
        <v>0</v>
      </c>
      <c r="I28" s="473">
        <f t="shared" si="2"/>
        <v>0</v>
      </c>
      <c r="K28" s="87"/>
      <c r="L28" s="88"/>
      <c r="M28" s="13"/>
      <c r="N28" s="84"/>
      <c r="O28" s="476"/>
      <c r="P28" s="477"/>
    </row>
    <row r="29" spans="1:16" x14ac:dyDescent="0.2">
      <c r="A29" s="503"/>
      <c r="B29" s="504"/>
      <c r="C29" s="505"/>
      <c r="D29" s="504"/>
      <c r="E29" s="453"/>
      <c r="F29" s="588"/>
      <c r="G29" s="589"/>
      <c r="H29" s="472">
        <f t="shared" si="1"/>
        <v>0</v>
      </c>
      <c r="I29" s="473">
        <f t="shared" si="2"/>
        <v>0</v>
      </c>
      <c r="K29" s="87"/>
      <c r="L29" s="88"/>
      <c r="M29" s="13"/>
      <c r="N29" s="84"/>
      <c r="O29" s="476"/>
      <c r="P29" s="477"/>
    </row>
    <row r="30" spans="1:16" x14ac:dyDescent="0.2">
      <c r="A30" s="503"/>
      <c r="B30" s="504"/>
      <c r="C30" s="505"/>
      <c r="D30" s="504"/>
      <c r="E30" s="453"/>
      <c r="F30" s="588"/>
      <c r="G30" s="589"/>
      <c r="H30" s="472">
        <f t="shared" si="1"/>
        <v>0</v>
      </c>
      <c r="I30" s="473">
        <f t="shared" si="2"/>
        <v>0</v>
      </c>
      <c r="K30" s="87"/>
      <c r="L30" s="88"/>
      <c r="M30" s="13"/>
      <c r="N30" s="84"/>
      <c r="O30" s="476"/>
      <c r="P30" s="477"/>
    </row>
    <row r="31" spans="1:16" x14ac:dyDescent="0.2">
      <c r="A31" s="503"/>
      <c r="B31" s="504"/>
      <c r="C31" s="505"/>
      <c r="D31" s="504"/>
      <c r="E31" s="453"/>
      <c r="F31" s="588"/>
      <c r="G31" s="589"/>
      <c r="H31" s="472">
        <f t="shared" si="1"/>
        <v>0</v>
      </c>
      <c r="I31" s="473">
        <f t="shared" si="2"/>
        <v>0</v>
      </c>
      <c r="K31" s="87"/>
      <c r="L31" s="88"/>
      <c r="M31" s="13"/>
      <c r="N31" s="84"/>
      <c r="O31" s="476"/>
      <c r="P31" s="477"/>
    </row>
    <row r="32" spans="1:16" ht="7.5" customHeight="1" thickBot="1" x14ac:dyDescent="0.25">
      <c r="A32" s="503"/>
      <c r="B32" s="504"/>
      <c r="C32" s="505"/>
      <c r="D32" s="504"/>
      <c r="E32" s="500"/>
      <c r="F32" s="501"/>
      <c r="G32" s="502"/>
      <c r="H32" s="484"/>
      <c r="I32" s="485"/>
    </row>
    <row r="33" spans="1:11" s="2" customFormat="1" ht="20.100000000000001" customHeight="1" thickBot="1" x14ac:dyDescent="0.25">
      <c r="A33" s="802" t="s">
        <v>528</v>
      </c>
      <c r="B33" s="803"/>
      <c r="C33" s="803"/>
      <c r="D33" s="803"/>
      <c r="E33" s="803"/>
      <c r="F33" s="802" t="s">
        <v>797</v>
      </c>
      <c r="G33" s="804"/>
      <c r="H33" s="488">
        <f>+H8+H12+H16+H18+H20+SUM(H22:H31)</f>
        <v>0</v>
      </c>
      <c r="I33" s="489">
        <f>+I8+I12+I16+I18+I20+SUM(I22:I31)</f>
        <v>0</v>
      </c>
      <c r="J33" s="490"/>
      <c r="K33" s="490"/>
    </row>
    <row r="34" spans="1:11" s="2" customFormat="1" ht="6" customHeight="1" x14ac:dyDescent="0.2">
      <c r="A34" s="739" t="s">
        <v>782</v>
      </c>
      <c r="B34" s="739"/>
      <c r="C34" s="739"/>
      <c r="D34" s="739"/>
      <c r="E34" s="739"/>
      <c r="F34" s="739"/>
      <c r="G34" s="739"/>
      <c r="H34" s="739"/>
      <c r="I34" s="739"/>
    </row>
    <row r="35" spans="1:11" x14ac:dyDescent="0.2">
      <c r="A35" s="740" t="s">
        <v>783</v>
      </c>
      <c r="B35" s="740"/>
      <c r="C35" s="740"/>
      <c r="D35" s="740"/>
      <c r="E35" s="740"/>
      <c r="F35" s="740"/>
      <c r="G35" s="740"/>
      <c r="H35" s="740"/>
      <c r="I35" s="740"/>
    </row>
    <row r="36" spans="1:11" x14ac:dyDescent="0.2">
      <c r="A36" s="296"/>
      <c r="B36" s="296"/>
      <c r="C36" s="296"/>
      <c r="D36" s="296"/>
      <c r="E36" s="296"/>
      <c r="F36" s="296"/>
      <c r="G36" s="296"/>
      <c r="H36" s="296"/>
      <c r="I36" s="296"/>
    </row>
    <row r="37" spans="1:11" x14ac:dyDescent="0.2">
      <c r="A37" s="296"/>
      <c r="B37" s="296"/>
      <c r="C37" s="296"/>
      <c r="D37" s="296"/>
      <c r="E37" s="296"/>
      <c r="F37" s="296"/>
      <c r="G37" s="296"/>
      <c r="H37" s="296"/>
      <c r="I37" s="296"/>
    </row>
    <row r="38" spans="1:11" ht="15.75" x14ac:dyDescent="0.25">
      <c r="A38"/>
      <c r="B38"/>
      <c r="C38" s="659" t="s">
        <v>779</v>
      </c>
      <c r="D38" s="659"/>
      <c r="E38"/>
      <c r="F38"/>
      <c r="G38"/>
      <c r="H38" s="659" t="s">
        <v>779</v>
      </c>
      <c r="I38" s="659"/>
    </row>
    <row r="39" spans="1:11" ht="15.75" x14ac:dyDescent="0.25">
      <c r="A39"/>
      <c r="B39"/>
      <c r="C39" s="655" t="s">
        <v>781</v>
      </c>
      <c r="D39" s="655"/>
      <c r="E39"/>
      <c r="F39"/>
      <c r="G39"/>
      <c r="H39" s="655" t="s">
        <v>780</v>
      </c>
      <c r="I39" s="655"/>
    </row>
  </sheetData>
  <sheetProtection algorithmName="SHA-512" hashValue="zCN6iW5R8olussNXe7hcEfKZbSN0fGphaoMT2V/qaok4FRaggw0DwvLAZbs1Md6gyXqGPmtLUhthWiIsklbsOg==" saltValue="oFbyHwxe61hj3b3bId8rjw==" spinCount="100000" sheet="1" objects="1" scenarios="1"/>
  <mergeCells count="16">
    <mergeCell ref="A33:E33"/>
    <mergeCell ref="F33:G33"/>
    <mergeCell ref="A1:I1"/>
    <mergeCell ref="A3:I3"/>
    <mergeCell ref="A5:A7"/>
    <mergeCell ref="B5:B7"/>
    <mergeCell ref="D5:D7"/>
    <mergeCell ref="E5:E7"/>
    <mergeCell ref="F5:G6"/>
    <mergeCell ref="H5:I6"/>
    <mergeCell ref="A34:I34"/>
    <mergeCell ref="A35:I35"/>
    <mergeCell ref="C38:D38"/>
    <mergeCell ref="H38:I38"/>
    <mergeCell ref="C39:D39"/>
    <mergeCell ref="H39:I39"/>
  </mergeCells>
  <printOptions horizontalCentered="1"/>
  <pageMargins left="0.39370078740157483" right="0.39370078740157483" top="1.1811023622047245" bottom="0.39370078740157483" header="0.39370078740157483" footer="0.19685039370078741"/>
  <pageSetup paperSize="9" scale="64" orientation="landscape" r:id="rId1"/>
  <headerFooter>
    <oddHeader>&amp;L&amp;G&amp;R&amp;G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7DAD8-C855-47B5-B1A5-B9157DFB5098}">
  <sheetPr>
    <pageSetUpPr fitToPage="1"/>
  </sheetPr>
  <dimension ref="A1:M22"/>
  <sheetViews>
    <sheetView zoomScale="120" zoomScaleNormal="120" workbookViewId="0">
      <selection activeCell="E19" sqref="E19"/>
    </sheetView>
  </sheetViews>
  <sheetFormatPr baseColWidth="10" defaultColWidth="11.42578125" defaultRowHeight="15.75" x14ac:dyDescent="0.25"/>
  <cols>
    <col min="1" max="1" width="5.7109375" style="14" bestFit="1" customWidth="1"/>
    <col min="2" max="2" width="63.5703125" style="14" customWidth="1"/>
    <col min="3" max="3" width="19.7109375" style="14" customWidth="1"/>
    <col min="4" max="4" width="20.7109375" style="14" customWidth="1"/>
    <col min="5" max="5" width="27.5703125" style="14" customWidth="1"/>
    <col min="6" max="7" width="8.7109375" bestFit="1" customWidth="1"/>
    <col min="14" max="248" width="11.42578125" style="14"/>
    <col min="249" max="249" width="9.7109375" style="14" customWidth="1"/>
    <col min="250" max="250" width="73.7109375" style="14" customWidth="1"/>
    <col min="251" max="252" width="15.7109375" style="14" customWidth="1"/>
    <col min="253" max="504" width="11.42578125" style="14"/>
    <col min="505" max="505" width="9.7109375" style="14" customWidth="1"/>
    <col min="506" max="506" width="73.7109375" style="14" customWidth="1"/>
    <col min="507" max="508" width="15.7109375" style="14" customWidth="1"/>
    <col min="509" max="760" width="11.42578125" style="14"/>
    <col min="761" max="761" width="9.7109375" style="14" customWidth="1"/>
    <col min="762" max="762" width="73.7109375" style="14" customWidth="1"/>
    <col min="763" max="764" width="15.7109375" style="14" customWidth="1"/>
    <col min="765" max="1016" width="11.42578125" style="14"/>
    <col min="1017" max="1017" width="9.7109375" style="14" customWidth="1"/>
    <col min="1018" max="1018" width="73.7109375" style="14" customWidth="1"/>
    <col min="1019" max="1020" width="15.7109375" style="14" customWidth="1"/>
    <col min="1021" max="1272" width="11.42578125" style="14"/>
    <col min="1273" max="1273" width="9.7109375" style="14" customWidth="1"/>
    <col min="1274" max="1274" width="73.7109375" style="14" customWidth="1"/>
    <col min="1275" max="1276" width="15.7109375" style="14" customWidth="1"/>
    <col min="1277" max="1528" width="11.42578125" style="14"/>
    <col min="1529" max="1529" width="9.7109375" style="14" customWidth="1"/>
    <col min="1530" max="1530" width="73.7109375" style="14" customWidth="1"/>
    <col min="1531" max="1532" width="15.7109375" style="14" customWidth="1"/>
    <col min="1533" max="1784" width="11.42578125" style="14"/>
    <col min="1785" max="1785" width="9.7109375" style="14" customWidth="1"/>
    <col min="1786" max="1786" width="73.7109375" style="14" customWidth="1"/>
    <col min="1787" max="1788" width="15.7109375" style="14" customWidth="1"/>
    <col min="1789" max="2040" width="11.42578125" style="14"/>
    <col min="2041" max="2041" width="9.7109375" style="14" customWidth="1"/>
    <col min="2042" max="2042" width="73.7109375" style="14" customWidth="1"/>
    <col min="2043" max="2044" width="15.7109375" style="14" customWidth="1"/>
    <col min="2045" max="2296" width="11.42578125" style="14"/>
    <col min="2297" max="2297" width="9.7109375" style="14" customWidth="1"/>
    <col min="2298" max="2298" width="73.7109375" style="14" customWidth="1"/>
    <col min="2299" max="2300" width="15.7109375" style="14" customWidth="1"/>
    <col min="2301" max="2552" width="11.42578125" style="14"/>
    <col min="2553" max="2553" width="9.7109375" style="14" customWidth="1"/>
    <col min="2554" max="2554" width="73.7109375" style="14" customWidth="1"/>
    <col min="2555" max="2556" width="15.7109375" style="14" customWidth="1"/>
    <col min="2557" max="2808" width="11.42578125" style="14"/>
    <col min="2809" max="2809" width="9.7109375" style="14" customWidth="1"/>
    <col min="2810" max="2810" width="73.7109375" style="14" customWidth="1"/>
    <col min="2811" max="2812" width="15.7109375" style="14" customWidth="1"/>
    <col min="2813" max="3064" width="11.42578125" style="14"/>
    <col min="3065" max="3065" width="9.7109375" style="14" customWidth="1"/>
    <col min="3066" max="3066" width="73.7109375" style="14" customWidth="1"/>
    <col min="3067" max="3068" width="15.7109375" style="14" customWidth="1"/>
    <col min="3069" max="3320" width="11.42578125" style="14"/>
    <col min="3321" max="3321" width="9.7109375" style="14" customWidth="1"/>
    <col min="3322" max="3322" width="73.7109375" style="14" customWidth="1"/>
    <col min="3323" max="3324" width="15.7109375" style="14" customWidth="1"/>
    <col min="3325" max="3576" width="11.42578125" style="14"/>
    <col min="3577" max="3577" width="9.7109375" style="14" customWidth="1"/>
    <col min="3578" max="3578" width="73.7109375" style="14" customWidth="1"/>
    <col min="3579" max="3580" width="15.7109375" style="14" customWidth="1"/>
    <col min="3581" max="3832" width="11.42578125" style="14"/>
    <col min="3833" max="3833" width="9.7109375" style="14" customWidth="1"/>
    <col min="3834" max="3834" width="73.7109375" style="14" customWidth="1"/>
    <col min="3835" max="3836" width="15.7109375" style="14" customWidth="1"/>
    <col min="3837" max="4088" width="11.42578125" style="14"/>
    <col min="4089" max="4089" width="9.7109375" style="14" customWidth="1"/>
    <col min="4090" max="4090" width="73.7109375" style="14" customWidth="1"/>
    <col min="4091" max="4092" width="15.7109375" style="14" customWidth="1"/>
    <col min="4093" max="4344" width="11.42578125" style="14"/>
    <col min="4345" max="4345" width="9.7109375" style="14" customWidth="1"/>
    <col min="4346" max="4346" width="73.7109375" style="14" customWidth="1"/>
    <col min="4347" max="4348" width="15.7109375" style="14" customWidth="1"/>
    <col min="4349" max="4600" width="11.42578125" style="14"/>
    <col min="4601" max="4601" width="9.7109375" style="14" customWidth="1"/>
    <col min="4602" max="4602" width="73.7109375" style="14" customWidth="1"/>
    <col min="4603" max="4604" width="15.7109375" style="14" customWidth="1"/>
    <col min="4605" max="4856" width="11.42578125" style="14"/>
    <col min="4857" max="4857" width="9.7109375" style="14" customWidth="1"/>
    <col min="4858" max="4858" width="73.7109375" style="14" customWidth="1"/>
    <col min="4859" max="4860" width="15.7109375" style="14" customWidth="1"/>
    <col min="4861" max="5112" width="11.42578125" style="14"/>
    <col min="5113" max="5113" width="9.7109375" style="14" customWidth="1"/>
    <col min="5114" max="5114" width="73.7109375" style="14" customWidth="1"/>
    <col min="5115" max="5116" width="15.7109375" style="14" customWidth="1"/>
    <col min="5117" max="5368" width="11.42578125" style="14"/>
    <col min="5369" max="5369" width="9.7109375" style="14" customWidth="1"/>
    <col min="5370" max="5370" width="73.7109375" style="14" customWidth="1"/>
    <col min="5371" max="5372" width="15.7109375" style="14" customWidth="1"/>
    <col min="5373" max="5624" width="11.42578125" style="14"/>
    <col min="5625" max="5625" width="9.7109375" style="14" customWidth="1"/>
    <col min="5626" max="5626" width="73.7109375" style="14" customWidth="1"/>
    <col min="5627" max="5628" width="15.7109375" style="14" customWidth="1"/>
    <col min="5629" max="5880" width="11.42578125" style="14"/>
    <col min="5881" max="5881" width="9.7109375" style="14" customWidth="1"/>
    <col min="5882" max="5882" width="73.7109375" style="14" customWidth="1"/>
    <col min="5883" max="5884" width="15.7109375" style="14" customWidth="1"/>
    <col min="5885" max="6136" width="11.42578125" style="14"/>
    <col min="6137" max="6137" width="9.7109375" style="14" customWidth="1"/>
    <col min="6138" max="6138" width="73.7109375" style="14" customWidth="1"/>
    <col min="6139" max="6140" width="15.7109375" style="14" customWidth="1"/>
    <col min="6141" max="6392" width="11.42578125" style="14"/>
    <col min="6393" max="6393" width="9.7109375" style="14" customWidth="1"/>
    <col min="6394" max="6394" width="73.7109375" style="14" customWidth="1"/>
    <col min="6395" max="6396" width="15.7109375" style="14" customWidth="1"/>
    <col min="6397" max="6648" width="11.42578125" style="14"/>
    <col min="6649" max="6649" width="9.7109375" style="14" customWidth="1"/>
    <col min="6650" max="6650" width="73.7109375" style="14" customWidth="1"/>
    <col min="6651" max="6652" width="15.7109375" style="14" customWidth="1"/>
    <col min="6653" max="6904" width="11.42578125" style="14"/>
    <col min="6905" max="6905" width="9.7109375" style="14" customWidth="1"/>
    <col min="6906" max="6906" width="73.7109375" style="14" customWidth="1"/>
    <col min="6907" max="6908" width="15.7109375" style="14" customWidth="1"/>
    <col min="6909" max="7160" width="11.42578125" style="14"/>
    <col min="7161" max="7161" width="9.7109375" style="14" customWidth="1"/>
    <col min="7162" max="7162" width="73.7109375" style="14" customWidth="1"/>
    <col min="7163" max="7164" width="15.7109375" style="14" customWidth="1"/>
    <col min="7165" max="7416" width="11.42578125" style="14"/>
    <col min="7417" max="7417" width="9.7109375" style="14" customWidth="1"/>
    <col min="7418" max="7418" width="73.7109375" style="14" customWidth="1"/>
    <col min="7419" max="7420" width="15.7109375" style="14" customWidth="1"/>
    <col min="7421" max="7672" width="11.42578125" style="14"/>
    <col min="7673" max="7673" width="9.7109375" style="14" customWidth="1"/>
    <col min="7674" max="7674" width="73.7109375" style="14" customWidth="1"/>
    <col min="7675" max="7676" width="15.7109375" style="14" customWidth="1"/>
    <col min="7677" max="7928" width="11.42578125" style="14"/>
    <col min="7929" max="7929" width="9.7109375" style="14" customWidth="1"/>
    <col min="7930" max="7930" width="73.7109375" style="14" customWidth="1"/>
    <col min="7931" max="7932" width="15.7109375" style="14" customWidth="1"/>
    <col min="7933" max="8184" width="11.42578125" style="14"/>
    <col min="8185" max="8185" width="9.7109375" style="14" customWidth="1"/>
    <col min="8186" max="8186" width="73.7109375" style="14" customWidth="1"/>
    <col min="8187" max="8188" width="15.7109375" style="14" customWidth="1"/>
    <col min="8189" max="8440" width="11.42578125" style="14"/>
    <col min="8441" max="8441" width="9.7109375" style="14" customWidth="1"/>
    <col min="8442" max="8442" width="73.7109375" style="14" customWidth="1"/>
    <col min="8443" max="8444" width="15.7109375" style="14" customWidth="1"/>
    <col min="8445" max="8696" width="11.42578125" style="14"/>
    <col min="8697" max="8697" width="9.7109375" style="14" customWidth="1"/>
    <col min="8698" max="8698" width="73.7109375" style="14" customWidth="1"/>
    <col min="8699" max="8700" width="15.7109375" style="14" customWidth="1"/>
    <col min="8701" max="8952" width="11.42578125" style="14"/>
    <col min="8953" max="8953" width="9.7109375" style="14" customWidth="1"/>
    <col min="8954" max="8954" width="73.7109375" style="14" customWidth="1"/>
    <col min="8955" max="8956" width="15.7109375" style="14" customWidth="1"/>
    <col min="8957" max="9208" width="11.42578125" style="14"/>
    <col min="9209" max="9209" width="9.7109375" style="14" customWidth="1"/>
    <col min="9210" max="9210" width="73.7109375" style="14" customWidth="1"/>
    <col min="9211" max="9212" width="15.7109375" style="14" customWidth="1"/>
    <col min="9213" max="9464" width="11.42578125" style="14"/>
    <col min="9465" max="9465" width="9.7109375" style="14" customWidth="1"/>
    <col min="9466" max="9466" width="73.7109375" style="14" customWidth="1"/>
    <col min="9467" max="9468" width="15.7109375" style="14" customWidth="1"/>
    <col min="9469" max="9720" width="11.42578125" style="14"/>
    <col min="9721" max="9721" width="9.7109375" style="14" customWidth="1"/>
    <col min="9722" max="9722" width="73.7109375" style="14" customWidth="1"/>
    <col min="9723" max="9724" width="15.7109375" style="14" customWidth="1"/>
    <col min="9725" max="9976" width="11.42578125" style="14"/>
    <col min="9977" max="9977" width="9.7109375" style="14" customWidth="1"/>
    <col min="9978" max="9978" width="73.7109375" style="14" customWidth="1"/>
    <col min="9979" max="9980" width="15.7109375" style="14" customWidth="1"/>
    <col min="9981" max="10232" width="11.42578125" style="14"/>
    <col min="10233" max="10233" width="9.7109375" style="14" customWidth="1"/>
    <col min="10234" max="10234" width="73.7109375" style="14" customWidth="1"/>
    <col min="10235" max="10236" width="15.7109375" style="14" customWidth="1"/>
    <col min="10237" max="10488" width="11.42578125" style="14"/>
    <col min="10489" max="10489" width="9.7109375" style="14" customWidth="1"/>
    <col min="10490" max="10490" width="73.7109375" style="14" customWidth="1"/>
    <col min="10491" max="10492" width="15.7109375" style="14" customWidth="1"/>
    <col min="10493" max="10744" width="11.42578125" style="14"/>
    <col min="10745" max="10745" width="9.7109375" style="14" customWidth="1"/>
    <col min="10746" max="10746" width="73.7109375" style="14" customWidth="1"/>
    <col min="10747" max="10748" width="15.7109375" style="14" customWidth="1"/>
    <col min="10749" max="11000" width="11.42578125" style="14"/>
    <col min="11001" max="11001" width="9.7109375" style="14" customWidth="1"/>
    <col min="11002" max="11002" width="73.7109375" style="14" customWidth="1"/>
    <col min="11003" max="11004" width="15.7109375" style="14" customWidth="1"/>
    <col min="11005" max="11256" width="11.42578125" style="14"/>
    <col min="11257" max="11257" width="9.7109375" style="14" customWidth="1"/>
    <col min="11258" max="11258" width="73.7109375" style="14" customWidth="1"/>
    <col min="11259" max="11260" width="15.7109375" style="14" customWidth="1"/>
    <col min="11261" max="11512" width="11.42578125" style="14"/>
    <col min="11513" max="11513" width="9.7109375" style="14" customWidth="1"/>
    <col min="11514" max="11514" width="73.7109375" style="14" customWidth="1"/>
    <col min="11515" max="11516" width="15.7109375" style="14" customWidth="1"/>
    <col min="11517" max="11768" width="11.42578125" style="14"/>
    <col min="11769" max="11769" width="9.7109375" style="14" customWidth="1"/>
    <col min="11770" max="11770" width="73.7109375" style="14" customWidth="1"/>
    <col min="11771" max="11772" width="15.7109375" style="14" customWidth="1"/>
    <col min="11773" max="12024" width="11.42578125" style="14"/>
    <col min="12025" max="12025" width="9.7109375" style="14" customWidth="1"/>
    <col min="12026" max="12026" width="73.7109375" style="14" customWidth="1"/>
    <col min="12027" max="12028" width="15.7109375" style="14" customWidth="1"/>
    <col min="12029" max="12280" width="11.42578125" style="14"/>
    <col min="12281" max="12281" width="9.7109375" style="14" customWidth="1"/>
    <col min="12282" max="12282" width="73.7109375" style="14" customWidth="1"/>
    <col min="12283" max="12284" width="15.7109375" style="14" customWidth="1"/>
    <col min="12285" max="12536" width="11.42578125" style="14"/>
    <col min="12537" max="12537" width="9.7109375" style="14" customWidth="1"/>
    <col min="12538" max="12538" width="73.7109375" style="14" customWidth="1"/>
    <col min="12539" max="12540" width="15.7109375" style="14" customWidth="1"/>
    <col min="12541" max="12792" width="11.42578125" style="14"/>
    <col min="12793" max="12793" width="9.7109375" style="14" customWidth="1"/>
    <col min="12794" max="12794" width="73.7109375" style="14" customWidth="1"/>
    <col min="12795" max="12796" width="15.7109375" style="14" customWidth="1"/>
    <col min="12797" max="13048" width="11.42578125" style="14"/>
    <col min="13049" max="13049" width="9.7109375" style="14" customWidth="1"/>
    <col min="13050" max="13050" width="73.7109375" style="14" customWidth="1"/>
    <col min="13051" max="13052" width="15.7109375" style="14" customWidth="1"/>
    <col min="13053" max="13304" width="11.42578125" style="14"/>
    <col min="13305" max="13305" width="9.7109375" style="14" customWidth="1"/>
    <col min="13306" max="13306" width="73.7109375" style="14" customWidth="1"/>
    <col min="13307" max="13308" width="15.7109375" style="14" customWidth="1"/>
    <col min="13309" max="13560" width="11.42578125" style="14"/>
    <col min="13561" max="13561" width="9.7109375" style="14" customWidth="1"/>
    <col min="13562" max="13562" width="73.7109375" style="14" customWidth="1"/>
    <col min="13563" max="13564" width="15.7109375" style="14" customWidth="1"/>
    <col min="13565" max="13816" width="11.42578125" style="14"/>
    <col min="13817" max="13817" width="9.7109375" style="14" customWidth="1"/>
    <col min="13818" max="13818" width="73.7109375" style="14" customWidth="1"/>
    <col min="13819" max="13820" width="15.7109375" style="14" customWidth="1"/>
    <col min="13821" max="14072" width="11.42578125" style="14"/>
    <col min="14073" max="14073" width="9.7109375" style="14" customWidth="1"/>
    <col min="14074" max="14074" width="73.7109375" style="14" customWidth="1"/>
    <col min="14075" max="14076" width="15.7109375" style="14" customWidth="1"/>
    <col min="14077" max="14328" width="11.42578125" style="14"/>
    <col min="14329" max="14329" width="9.7109375" style="14" customWidth="1"/>
    <col min="14330" max="14330" width="73.7109375" style="14" customWidth="1"/>
    <col min="14331" max="14332" width="15.7109375" style="14" customWidth="1"/>
    <col min="14333" max="14584" width="11.42578125" style="14"/>
    <col min="14585" max="14585" width="9.7109375" style="14" customWidth="1"/>
    <col min="14586" max="14586" width="73.7109375" style="14" customWidth="1"/>
    <col min="14587" max="14588" width="15.7109375" style="14" customWidth="1"/>
    <col min="14589" max="14840" width="11.42578125" style="14"/>
    <col min="14841" max="14841" width="9.7109375" style="14" customWidth="1"/>
    <col min="14842" max="14842" width="73.7109375" style="14" customWidth="1"/>
    <col min="14843" max="14844" width="15.7109375" style="14" customWidth="1"/>
    <col min="14845" max="15096" width="11.42578125" style="14"/>
    <col min="15097" max="15097" width="9.7109375" style="14" customWidth="1"/>
    <col min="15098" max="15098" width="73.7109375" style="14" customWidth="1"/>
    <col min="15099" max="15100" width="15.7109375" style="14" customWidth="1"/>
    <col min="15101" max="15352" width="11.42578125" style="14"/>
    <col min="15353" max="15353" width="9.7109375" style="14" customWidth="1"/>
    <col min="15354" max="15354" width="73.7109375" style="14" customWidth="1"/>
    <col min="15355" max="15356" width="15.7109375" style="14" customWidth="1"/>
    <col min="15357" max="15608" width="11.42578125" style="14"/>
    <col min="15609" max="15609" width="9.7109375" style="14" customWidth="1"/>
    <col min="15610" max="15610" width="73.7109375" style="14" customWidth="1"/>
    <col min="15611" max="15612" width="15.7109375" style="14" customWidth="1"/>
    <col min="15613" max="15864" width="11.42578125" style="14"/>
    <col min="15865" max="15865" width="9.7109375" style="14" customWidth="1"/>
    <col min="15866" max="15866" width="73.7109375" style="14" customWidth="1"/>
    <col min="15867" max="15868" width="15.7109375" style="14" customWidth="1"/>
    <col min="15869" max="16120" width="11.42578125" style="14"/>
    <col min="16121" max="16121" width="9.7109375" style="14" customWidth="1"/>
    <col min="16122" max="16122" width="73.7109375" style="14" customWidth="1"/>
    <col min="16123" max="16124" width="15.7109375" style="14" customWidth="1"/>
    <col min="16125" max="16384" width="11.42578125" style="14"/>
  </cols>
  <sheetData>
    <row r="1" spans="1:13" ht="118.5" customHeight="1" thickBot="1" x14ac:dyDescent="0.3">
      <c r="A1" s="722" t="str">
        <f>+INDICE!A1</f>
        <v>PROYECTO: 
CONSTRUCCIÓN DE LA ESTACIÓN TRANSFORMADORA MENDOZA NORTE 220/132 kV Y
OBRAS COMPLEMENTARIAS
ALTERNATIVA 1
OBLIGATORIA</v>
      </c>
      <c r="B1" s="723"/>
      <c r="C1" s="723"/>
      <c r="D1" s="723"/>
      <c r="E1" s="724"/>
    </row>
    <row r="3" spans="1:13" ht="16.5" thickBot="1" x14ac:dyDescent="0.3"/>
    <row r="4" spans="1:13" ht="24" thickBot="1" x14ac:dyDescent="0.3">
      <c r="A4" s="725" t="str">
        <f>+INDICE!C17</f>
        <v>C-3 Ampliación ET Las Heras</v>
      </c>
      <c r="B4" s="723"/>
      <c r="C4" s="723"/>
      <c r="D4" s="723"/>
      <c r="E4" s="724"/>
    </row>
    <row r="5" spans="1:13" x14ac:dyDescent="0.25">
      <c r="B5" s="15"/>
      <c r="C5" s="15"/>
      <c r="D5" s="15"/>
    </row>
    <row r="6" spans="1:13" ht="18.75" x14ac:dyDescent="0.25">
      <c r="A6" s="16"/>
      <c r="B6" s="726" t="s">
        <v>25</v>
      </c>
      <c r="C6" s="726"/>
      <c r="D6" s="726"/>
      <c r="E6" s="17"/>
    </row>
    <row r="7" spans="1:13" ht="16.5" thickBot="1" x14ac:dyDescent="0.3"/>
    <row r="8" spans="1:13" s="15" customFormat="1" ht="16.5" thickBot="1" x14ac:dyDescent="0.3">
      <c r="A8" s="727" t="s">
        <v>26</v>
      </c>
      <c r="B8" s="728"/>
      <c r="C8" s="728"/>
      <c r="D8" s="731" t="s">
        <v>20</v>
      </c>
      <c r="E8" s="732"/>
      <c r="F8"/>
      <c r="G8"/>
      <c r="H8"/>
      <c r="I8"/>
      <c r="J8"/>
      <c r="K8"/>
      <c r="L8"/>
      <c r="M8"/>
    </row>
    <row r="9" spans="1:13" s="15" customFormat="1" ht="19.5" thickBot="1" x14ac:dyDescent="0.3">
      <c r="A9" s="729"/>
      <c r="B9" s="730"/>
      <c r="C9" s="730"/>
      <c r="D9" s="10" t="s">
        <v>21</v>
      </c>
      <c r="E9" s="10" t="s">
        <v>22</v>
      </c>
      <c r="F9"/>
      <c r="G9"/>
      <c r="H9"/>
      <c r="I9"/>
      <c r="J9"/>
      <c r="K9"/>
      <c r="L9"/>
      <c r="M9"/>
    </row>
    <row r="10" spans="1:13" s="15" customFormat="1" ht="16.5" thickBot="1" x14ac:dyDescent="0.3">
      <c r="A10" s="18"/>
      <c r="B10" s="19"/>
      <c r="C10" s="19"/>
      <c r="D10" s="11"/>
      <c r="E10" s="20"/>
      <c r="F10"/>
      <c r="G10"/>
      <c r="H10"/>
      <c r="I10"/>
      <c r="J10"/>
      <c r="K10"/>
      <c r="L10"/>
      <c r="M10"/>
    </row>
    <row r="11" spans="1:13" ht="15" customHeight="1" x14ac:dyDescent="0.25">
      <c r="A11" s="186" t="s">
        <v>523</v>
      </c>
      <c r="B11" s="191" t="s">
        <v>663</v>
      </c>
      <c r="C11" s="191"/>
      <c r="D11" s="103">
        <f>+'C 3.1'!H45</f>
        <v>0</v>
      </c>
      <c r="E11" s="104">
        <f>+'C 3.1'!I45</f>
        <v>0</v>
      </c>
    </row>
    <row r="12" spans="1:13" x14ac:dyDescent="0.25">
      <c r="A12" s="187" t="s">
        <v>524</v>
      </c>
      <c r="B12" s="189" t="s">
        <v>664</v>
      </c>
      <c r="C12" s="189"/>
      <c r="D12" s="105">
        <f>'C 3.2'!H51</f>
        <v>0</v>
      </c>
      <c r="E12" s="106">
        <f>'C 3.2'!I51</f>
        <v>0</v>
      </c>
    </row>
    <row r="13" spans="1:13" x14ac:dyDescent="0.25">
      <c r="A13" s="187" t="s">
        <v>525</v>
      </c>
      <c r="B13" s="189" t="s">
        <v>665</v>
      </c>
      <c r="C13" s="189"/>
      <c r="D13" s="105">
        <f>+'C 3.3'!H62</f>
        <v>0</v>
      </c>
      <c r="E13" s="106">
        <f>+'C 3.3'!I62</f>
        <v>0</v>
      </c>
    </row>
    <row r="14" spans="1:13" ht="16.5" thickBot="1" x14ac:dyDescent="0.3">
      <c r="A14" s="188" t="s">
        <v>526</v>
      </c>
      <c r="B14" s="190" t="s">
        <v>666</v>
      </c>
      <c r="C14" s="190"/>
      <c r="D14" s="109">
        <f>+'C 3.4'!H161</f>
        <v>0</v>
      </c>
      <c r="E14" s="192">
        <f>+'C 3.4'!I161</f>
        <v>0</v>
      </c>
    </row>
    <row r="15" spans="1:13" ht="19.5" thickBot="1" x14ac:dyDescent="0.3">
      <c r="A15" s="734" t="s">
        <v>27</v>
      </c>
      <c r="B15" s="735"/>
      <c r="C15" s="735"/>
      <c r="D15" s="100">
        <f>SUM(D11:D14)</f>
        <v>0</v>
      </c>
      <c r="E15" s="101">
        <f>SUM(E11:E14)</f>
        <v>0</v>
      </c>
    </row>
    <row r="16" spans="1:13" x14ac:dyDescent="0.25">
      <c r="A16"/>
      <c r="B16"/>
      <c r="C16"/>
      <c r="D16"/>
      <c r="E16"/>
    </row>
    <row r="17" spans="1:5" x14ac:dyDescent="0.25">
      <c r="A17"/>
      <c r="B17"/>
      <c r="C17"/>
      <c r="D17"/>
      <c r="E17"/>
    </row>
    <row r="19" spans="1:5" x14ac:dyDescent="0.25">
      <c r="B19" s="3"/>
      <c r="C19" s="3"/>
      <c r="D19" s="3"/>
      <c r="E19" s="3"/>
    </row>
    <row r="20" spans="1:5" x14ac:dyDescent="0.25">
      <c r="B20" s="301" t="s">
        <v>779</v>
      </c>
      <c r="C20"/>
      <c r="D20" s="659" t="s">
        <v>779</v>
      </c>
      <c r="E20" s="659"/>
    </row>
    <row r="21" spans="1:5" x14ac:dyDescent="0.25">
      <c r="B21" s="302" t="s">
        <v>781</v>
      </c>
      <c r="C21"/>
      <c r="D21" s="655" t="s">
        <v>780</v>
      </c>
      <c r="E21" s="655"/>
    </row>
    <row r="22" spans="1:5" x14ac:dyDescent="0.25">
      <c r="B22"/>
      <c r="C22"/>
      <c r="D22"/>
      <c r="E22"/>
    </row>
  </sheetData>
  <sheetProtection algorithmName="SHA-512" hashValue="+z52KyqdO9xniKY4xVPIBRK80GYwpMRnlMjDAUoHUCe3IAc/k4KsuwZO9ppY0noqSSTdgf4qA5uQYcyO9fC+Hw==" saltValue="C9GN4zMZUwKMJWO9z8h6fQ==" spinCount="100000" sheet="1" objects="1" scenarios="1"/>
  <protectedRanges>
    <protectedRange sqref="D16:E16" name="Rango1_1"/>
  </protectedRanges>
  <mergeCells count="8">
    <mergeCell ref="D20:E20"/>
    <mergeCell ref="D21:E21"/>
    <mergeCell ref="A15:C15"/>
    <mergeCell ref="A1:E1"/>
    <mergeCell ref="A4:E4"/>
    <mergeCell ref="B6:D6"/>
    <mergeCell ref="A8:C9"/>
    <mergeCell ref="D8:E8"/>
  </mergeCells>
  <printOptions horizontalCentered="1"/>
  <pageMargins left="0.39370078740157483" right="0.39370078740157483" top="1.1811023622047245" bottom="0.39370078740157483" header="0.39370078740157483" footer="0.19685039370078741"/>
  <pageSetup paperSize="9" fitToHeight="0" orientation="landscape" r:id="rId1"/>
  <headerFooter>
    <oddHeader>&amp;L&amp;G&amp;R&amp;G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3AAFF-5702-4C02-B3FF-F4A6BD9BC62F}">
  <sheetPr>
    <pageSetUpPr fitToPage="1"/>
  </sheetPr>
  <dimension ref="A1:I51"/>
  <sheetViews>
    <sheetView view="pageBreakPreview" zoomScaleNormal="100" zoomScaleSheetLayoutView="100" workbookViewId="0">
      <selection activeCell="F9" sqref="F9"/>
    </sheetView>
  </sheetViews>
  <sheetFormatPr baseColWidth="10" defaultColWidth="11.42578125" defaultRowHeight="15.75" x14ac:dyDescent="0.25"/>
  <cols>
    <col min="1" max="1" width="4.28515625" style="15" customWidth="1"/>
    <col min="2" max="2" width="5.7109375" style="15" customWidth="1"/>
    <col min="3" max="3" width="72.28515625" style="269" customWidth="1"/>
    <col min="4" max="4" width="7.42578125" style="22" customWidth="1"/>
    <col min="5" max="5" width="7.140625" style="15" customWidth="1"/>
    <col min="6" max="6" width="15.28515625" style="14" customWidth="1"/>
    <col min="7" max="7" width="20.42578125" style="14" customWidth="1"/>
    <col min="8" max="8" width="17.140625" style="14" customWidth="1"/>
    <col min="9" max="9" width="20" style="14" customWidth="1"/>
    <col min="10" max="235" width="11.42578125" style="14"/>
    <col min="236" max="237" width="5.7109375" style="14" customWidth="1"/>
    <col min="238" max="238" width="118.140625" style="14" customWidth="1"/>
    <col min="239" max="240" width="6.7109375" style="14" customWidth="1"/>
    <col min="241" max="244" width="15.7109375" style="14" customWidth="1"/>
    <col min="245" max="491" width="11.42578125" style="14"/>
    <col min="492" max="493" width="5.7109375" style="14" customWidth="1"/>
    <col min="494" max="494" width="118.140625" style="14" customWidth="1"/>
    <col min="495" max="496" width="6.7109375" style="14" customWidth="1"/>
    <col min="497" max="500" width="15.7109375" style="14" customWidth="1"/>
    <col min="501" max="747" width="11.42578125" style="14"/>
    <col min="748" max="749" width="5.7109375" style="14" customWidth="1"/>
    <col min="750" max="750" width="118.140625" style="14" customWidth="1"/>
    <col min="751" max="752" width="6.7109375" style="14" customWidth="1"/>
    <col min="753" max="756" width="15.7109375" style="14" customWidth="1"/>
    <col min="757" max="1003" width="11.42578125" style="14"/>
    <col min="1004" max="1005" width="5.7109375" style="14" customWidth="1"/>
    <col min="1006" max="1006" width="118.140625" style="14" customWidth="1"/>
    <col min="1007" max="1008" width="6.7109375" style="14" customWidth="1"/>
    <col min="1009" max="1012" width="15.7109375" style="14" customWidth="1"/>
    <col min="1013" max="1259" width="11.42578125" style="14"/>
    <col min="1260" max="1261" width="5.7109375" style="14" customWidth="1"/>
    <col min="1262" max="1262" width="118.140625" style="14" customWidth="1"/>
    <col min="1263" max="1264" width="6.7109375" style="14" customWidth="1"/>
    <col min="1265" max="1268" width="15.7109375" style="14" customWidth="1"/>
    <col min="1269" max="1515" width="11.42578125" style="14"/>
    <col min="1516" max="1517" width="5.7109375" style="14" customWidth="1"/>
    <col min="1518" max="1518" width="118.140625" style="14" customWidth="1"/>
    <col min="1519" max="1520" width="6.7109375" style="14" customWidth="1"/>
    <col min="1521" max="1524" width="15.7109375" style="14" customWidth="1"/>
    <col min="1525" max="1771" width="11.42578125" style="14"/>
    <col min="1772" max="1773" width="5.7109375" style="14" customWidth="1"/>
    <col min="1774" max="1774" width="118.140625" style="14" customWidth="1"/>
    <col min="1775" max="1776" width="6.7109375" style="14" customWidth="1"/>
    <col min="1777" max="1780" width="15.7109375" style="14" customWidth="1"/>
    <col min="1781" max="2027" width="11.42578125" style="14"/>
    <col min="2028" max="2029" width="5.7109375" style="14" customWidth="1"/>
    <col min="2030" max="2030" width="118.140625" style="14" customWidth="1"/>
    <col min="2031" max="2032" width="6.7109375" style="14" customWidth="1"/>
    <col min="2033" max="2036" width="15.7109375" style="14" customWidth="1"/>
    <col min="2037" max="2283" width="11.42578125" style="14"/>
    <col min="2284" max="2285" width="5.7109375" style="14" customWidth="1"/>
    <col min="2286" max="2286" width="118.140625" style="14" customWidth="1"/>
    <col min="2287" max="2288" width="6.7109375" style="14" customWidth="1"/>
    <col min="2289" max="2292" width="15.7109375" style="14" customWidth="1"/>
    <col min="2293" max="2539" width="11.42578125" style="14"/>
    <col min="2540" max="2541" width="5.7109375" style="14" customWidth="1"/>
    <col min="2542" max="2542" width="118.140625" style="14" customWidth="1"/>
    <col min="2543" max="2544" width="6.7109375" style="14" customWidth="1"/>
    <col min="2545" max="2548" width="15.7109375" style="14" customWidth="1"/>
    <col min="2549" max="2795" width="11.42578125" style="14"/>
    <col min="2796" max="2797" width="5.7109375" style="14" customWidth="1"/>
    <col min="2798" max="2798" width="118.140625" style="14" customWidth="1"/>
    <col min="2799" max="2800" width="6.7109375" style="14" customWidth="1"/>
    <col min="2801" max="2804" width="15.7109375" style="14" customWidth="1"/>
    <col min="2805" max="3051" width="11.42578125" style="14"/>
    <col min="3052" max="3053" width="5.7109375" style="14" customWidth="1"/>
    <col min="3054" max="3054" width="118.140625" style="14" customWidth="1"/>
    <col min="3055" max="3056" width="6.7109375" style="14" customWidth="1"/>
    <col min="3057" max="3060" width="15.7109375" style="14" customWidth="1"/>
    <col min="3061" max="3307" width="11.42578125" style="14"/>
    <col min="3308" max="3309" width="5.7109375" style="14" customWidth="1"/>
    <col min="3310" max="3310" width="118.140625" style="14" customWidth="1"/>
    <col min="3311" max="3312" width="6.7109375" style="14" customWidth="1"/>
    <col min="3313" max="3316" width="15.7109375" style="14" customWidth="1"/>
    <col min="3317" max="3563" width="11.42578125" style="14"/>
    <col min="3564" max="3565" width="5.7109375" style="14" customWidth="1"/>
    <col min="3566" max="3566" width="118.140625" style="14" customWidth="1"/>
    <col min="3567" max="3568" width="6.7109375" style="14" customWidth="1"/>
    <col min="3569" max="3572" width="15.7109375" style="14" customWidth="1"/>
    <col min="3573" max="3819" width="11.42578125" style="14"/>
    <col min="3820" max="3821" width="5.7109375" style="14" customWidth="1"/>
    <col min="3822" max="3822" width="118.140625" style="14" customWidth="1"/>
    <col min="3823" max="3824" width="6.7109375" style="14" customWidth="1"/>
    <col min="3825" max="3828" width="15.7109375" style="14" customWidth="1"/>
    <col min="3829" max="4075" width="11.42578125" style="14"/>
    <col min="4076" max="4077" width="5.7109375" style="14" customWidth="1"/>
    <col min="4078" max="4078" width="118.140625" style="14" customWidth="1"/>
    <col min="4079" max="4080" width="6.7109375" style="14" customWidth="1"/>
    <col min="4081" max="4084" width="15.7109375" style="14" customWidth="1"/>
    <col min="4085" max="4331" width="11.42578125" style="14"/>
    <col min="4332" max="4333" width="5.7109375" style="14" customWidth="1"/>
    <col min="4334" max="4334" width="118.140625" style="14" customWidth="1"/>
    <col min="4335" max="4336" width="6.7109375" style="14" customWidth="1"/>
    <col min="4337" max="4340" width="15.7109375" style="14" customWidth="1"/>
    <col min="4341" max="4587" width="11.42578125" style="14"/>
    <col min="4588" max="4589" width="5.7109375" style="14" customWidth="1"/>
    <col min="4590" max="4590" width="118.140625" style="14" customWidth="1"/>
    <col min="4591" max="4592" width="6.7109375" style="14" customWidth="1"/>
    <col min="4593" max="4596" width="15.7109375" style="14" customWidth="1"/>
    <col min="4597" max="4843" width="11.42578125" style="14"/>
    <col min="4844" max="4845" width="5.7109375" style="14" customWidth="1"/>
    <col min="4846" max="4846" width="118.140625" style="14" customWidth="1"/>
    <col min="4847" max="4848" width="6.7109375" style="14" customWidth="1"/>
    <col min="4849" max="4852" width="15.7109375" style="14" customWidth="1"/>
    <col min="4853" max="5099" width="11.42578125" style="14"/>
    <col min="5100" max="5101" width="5.7109375" style="14" customWidth="1"/>
    <col min="5102" max="5102" width="118.140625" style="14" customWidth="1"/>
    <col min="5103" max="5104" width="6.7109375" style="14" customWidth="1"/>
    <col min="5105" max="5108" width="15.7109375" style="14" customWidth="1"/>
    <col min="5109" max="5355" width="11.42578125" style="14"/>
    <col min="5356" max="5357" width="5.7109375" style="14" customWidth="1"/>
    <col min="5358" max="5358" width="118.140625" style="14" customWidth="1"/>
    <col min="5359" max="5360" width="6.7109375" style="14" customWidth="1"/>
    <col min="5361" max="5364" width="15.7109375" style="14" customWidth="1"/>
    <col min="5365" max="5611" width="11.42578125" style="14"/>
    <col min="5612" max="5613" width="5.7109375" style="14" customWidth="1"/>
    <col min="5614" max="5614" width="118.140625" style="14" customWidth="1"/>
    <col min="5615" max="5616" width="6.7109375" style="14" customWidth="1"/>
    <col min="5617" max="5620" width="15.7109375" style="14" customWidth="1"/>
    <col min="5621" max="5867" width="11.42578125" style="14"/>
    <col min="5868" max="5869" width="5.7109375" style="14" customWidth="1"/>
    <col min="5870" max="5870" width="118.140625" style="14" customWidth="1"/>
    <col min="5871" max="5872" width="6.7109375" style="14" customWidth="1"/>
    <col min="5873" max="5876" width="15.7109375" style="14" customWidth="1"/>
    <col min="5877" max="6123" width="11.42578125" style="14"/>
    <col min="6124" max="6125" width="5.7109375" style="14" customWidth="1"/>
    <col min="6126" max="6126" width="118.140625" style="14" customWidth="1"/>
    <col min="6127" max="6128" width="6.7109375" style="14" customWidth="1"/>
    <col min="6129" max="6132" width="15.7109375" style="14" customWidth="1"/>
    <col min="6133" max="6379" width="11.42578125" style="14"/>
    <col min="6380" max="6381" width="5.7109375" style="14" customWidth="1"/>
    <col min="6382" max="6382" width="118.140625" style="14" customWidth="1"/>
    <col min="6383" max="6384" width="6.7109375" style="14" customWidth="1"/>
    <col min="6385" max="6388" width="15.7109375" style="14" customWidth="1"/>
    <col min="6389" max="6635" width="11.42578125" style="14"/>
    <col min="6636" max="6637" width="5.7109375" style="14" customWidth="1"/>
    <col min="6638" max="6638" width="118.140625" style="14" customWidth="1"/>
    <col min="6639" max="6640" width="6.7109375" style="14" customWidth="1"/>
    <col min="6641" max="6644" width="15.7109375" style="14" customWidth="1"/>
    <col min="6645" max="6891" width="11.42578125" style="14"/>
    <col min="6892" max="6893" width="5.7109375" style="14" customWidth="1"/>
    <col min="6894" max="6894" width="118.140625" style="14" customWidth="1"/>
    <col min="6895" max="6896" width="6.7109375" style="14" customWidth="1"/>
    <col min="6897" max="6900" width="15.7109375" style="14" customWidth="1"/>
    <col min="6901" max="7147" width="11.42578125" style="14"/>
    <col min="7148" max="7149" width="5.7109375" style="14" customWidth="1"/>
    <col min="7150" max="7150" width="118.140625" style="14" customWidth="1"/>
    <col min="7151" max="7152" width="6.7109375" style="14" customWidth="1"/>
    <col min="7153" max="7156" width="15.7109375" style="14" customWidth="1"/>
    <col min="7157" max="7403" width="11.42578125" style="14"/>
    <col min="7404" max="7405" width="5.7109375" style="14" customWidth="1"/>
    <col min="7406" max="7406" width="118.140625" style="14" customWidth="1"/>
    <col min="7407" max="7408" width="6.7109375" style="14" customWidth="1"/>
    <col min="7409" max="7412" width="15.7109375" style="14" customWidth="1"/>
    <col min="7413" max="7659" width="11.42578125" style="14"/>
    <col min="7660" max="7661" width="5.7109375" style="14" customWidth="1"/>
    <col min="7662" max="7662" width="118.140625" style="14" customWidth="1"/>
    <col min="7663" max="7664" width="6.7109375" style="14" customWidth="1"/>
    <col min="7665" max="7668" width="15.7109375" style="14" customWidth="1"/>
    <col min="7669" max="7915" width="11.42578125" style="14"/>
    <col min="7916" max="7917" width="5.7109375" style="14" customWidth="1"/>
    <col min="7918" max="7918" width="118.140625" style="14" customWidth="1"/>
    <col min="7919" max="7920" width="6.7109375" style="14" customWidth="1"/>
    <col min="7921" max="7924" width="15.7109375" style="14" customWidth="1"/>
    <col min="7925" max="8171" width="11.42578125" style="14"/>
    <col min="8172" max="8173" width="5.7109375" style="14" customWidth="1"/>
    <col min="8174" max="8174" width="118.140625" style="14" customWidth="1"/>
    <col min="8175" max="8176" width="6.7109375" style="14" customWidth="1"/>
    <col min="8177" max="8180" width="15.7109375" style="14" customWidth="1"/>
    <col min="8181" max="8427" width="11.42578125" style="14"/>
    <col min="8428" max="8429" width="5.7109375" style="14" customWidth="1"/>
    <col min="8430" max="8430" width="118.140625" style="14" customWidth="1"/>
    <col min="8431" max="8432" width="6.7109375" style="14" customWidth="1"/>
    <col min="8433" max="8436" width="15.7109375" style="14" customWidth="1"/>
    <col min="8437" max="8683" width="11.42578125" style="14"/>
    <col min="8684" max="8685" width="5.7109375" style="14" customWidth="1"/>
    <col min="8686" max="8686" width="118.140625" style="14" customWidth="1"/>
    <col min="8687" max="8688" width="6.7109375" style="14" customWidth="1"/>
    <col min="8689" max="8692" width="15.7109375" style="14" customWidth="1"/>
    <col min="8693" max="8939" width="11.42578125" style="14"/>
    <col min="8940" max="8941" width="5.7109375" style="14" customWidth="1"/>
    <col min="8942" max="8942" width="118.140625" style="14" customWidth="1"/>
    <col min="8943" max="8944" width="6.7109375" style="14" customWidth="1"/>
    <col min="8945" max="8948" width="15.7109375" style="14" customWidth="1"/>
    <col min="8949" max="9195" width="11.42578125" style="14"/>
    <col min="9196" max="9197" width="5.7109375" style="14" customWidth="1"/>
    <col min="9198" max="9198" width="118.140625" style="14" customWidth="1"/>
    <col min="9199" max="9200" width="6.7109375" style="14" customWidth="1"/>
    <col min="9201" max="9204" width="15.7109375" style="14" customWidth="1"/>
    <col min="9205" max="9451" width="11.42578125" style="14"/>
    <col min="9452" max="9453" width="5.7109375" style="14" customWidth="1"/>
    <col min="9454" max="9454" width="118.140625" style="14" customWidth="1"/>
    <col min="9455" max="9456" width="6.7109375" style="14" customWidth="1"/>
    <col min="9457" max="9460" width="15.7109375" style="14" customWidth="1"/>
    <col min="9461" max="9707" width="11.42578125" style="14"/>
    <col min="9708" max="9709" width="5.7109375" style="14" customWidth="1"/>
    <col min="9710" max="9710" width="118.140625" style="14" customWidth="1"/>
    <col min="9711" max="9712" width="6.7109375" style="14" customWidth="1"/>
    <col min="9713" max="9716" width="15.7109375" style="14" customWidth="1"/>
    <col min="9717" max="9963" width="11.42578125" style="14"/>
    <col min="9964" max="9965" width="5.7109375" style="14" customWidth="1"/>
    <col min="9966" max="9966" width="118.140625" style="14" customWidth="1"/>
    <col min="9967" max="9968" width="6.7109375" style="14" customWidth="1"/>
    <col min="9969" max="9972" width="15.7109375" style="14" customWidth="1"/>
    <col min="9973" max="10219" width="11.42578125" style="14"/>
    <col min="10220" max="10221" width="5.7109375" style="14" customWidth="1"/>
    <col min="10222" max="10222" width="118.140625" style="14" customWidth="1"/>
    <col min="10223" max="10224" width="6.7109375" style="14" customWidth="1"/>
    <col min="10225" max="10228" width="15.7109375" style="14" customWidth="1"/>
    <col min="10229" max="10475" width="11.42578125" style="14"/>
    <col min="10476" max="10477" width="5.7109375" style="14" customWidth="1"/>
    <col min="10478" max="10478" width="118.140625" style="14" customWidth="1"/>
    <col min="10479" max="10480" width="6.7109375" style="14" customWidth="1"/>
    <col min="10481" max="10484" width="15.7109375" style="14" customWidth="1"/>
    <col min="10485" max="10731" width="11.42578125" style="14"/>
    <col min="10732" max="10733" width="5.7109375" style="14" customWidth="1"/>
    <col min="10734" max="10734" width="118.140625" style="14" customWidth="1"/>
    <col min="10735" max="10736" width="6.7109375" style="14" customWidth="1"/>
    <col min="10737" max="10740" width="15.7109375" style="14" customWidth="1"/>
    <col min="10741" max="10987" width="11.42578125" style="14"/>
    <col min="10988" max="10989" width="5.7109375" style="14" customWidth="1"/>
    <col min="10990" max="10990" width="118.140625" style="14" customWidth="1"/>
    <col min="10991" max="10992" width="6.7109375" style="14" customWidth="1"/>
    <col min="10993" max="10996" width="15.7109375" style="14" customWidth="1"/>
    <col min="10997" max="11243" width="11.42578125" style="14"/>
    <col min="11244" max="11245" width="5.7109375" style="14" customWidth="1"/>
    <col min="11246" max="11246" width="118.140625" style="14" customWidth="1"/>
    <col min="11247" max="11248" width="6.7109375" style="14" customWidth="1"/>
    <col min="11249" max="11252" width="15.7109375" style="14" customWidth="1"/>
    <col min="11253" max="11499" width="11.42578125" style="14"/>
    <col min="11500" max="11501" width="5.7109375" style="14" customWidth="1"/>
    <col min="11502" max="11502" width="118.140625" style="14" customWidth="1"/>
    <col min="11503" max="11504" width="6.7109375" style="14" customWidth="1"/>
    <col min="11505" max="11508" width="15.7109375" style="14" customWidth="1"/>
    <col min="11509" max="11755" width="11.42578125" style="14"/>
    <col min="11756" max="11757" width="5.7109375" style="14" customWidth="1"/>
    <col min="11758" max="11758" width="118.140625" style="14" customWidth="1"/>
    <col min="11759" max="11760" width="6.7109375" style="14" customWidth="1"/>
    <col min="11761" max="11764" width="15.7109375" style="14" customWidth="1"/>
    <col min="11765" max="12011" width="11.42578125" style="14"/>
    <col min="12012" max="12013" width="5.7109375" style="14" customWidth="1"/>
    <col min="12014" max="12014" width="118.140625" style="14" customWidth="1"/>
    <col min="12015" max="12016" width="6.7109375" style="14" customWidth="1"/>
    <col min="12017" max="12020" width="15.7109375" style="14" customWidth="1"/>
    <col min="12021" max="12267" width="11.42578125" style="14"/>
    <col min="12268" max="12269" width="5.7109375" style="14" customWidth="1"/>
    <col min="12270" max="12270" width="118.140625" style="14" customWidth="1"/>
    <col min="12271" max="12272" width="6.7109375" style="14" customWidth="1"/>
    <col min="12273" max="12276" width="15.7109375" style="14" customWidth="1"/>
    <col min="12277" max="12523" width="11.42578125" style="14"/>
    <col min="12524" max="12525" width="5.7109375" style="14" customWidth="1"/>
    <col min="12526" max="12526" width="118.140625" style="14" customWidth="1"/>
    <col min="12527" max="12528" width="6.7109375" style="14" customWidth="1"/>
    <col min="12529" max="12532" width="15.7109375" style="14" customWidth="1"/>
    <col min="12533" max="12779" width="11.42578125" style="14"/>
    <col min="12780" max="12781" width="5.7109375" style="14" customWidth="1"/>
    <col min="12782" max="12782" width="118.140625" style="14" customWidth="1"/>
    <col min="12783" max="12784" width="6.7109375" style="14" customWidth="1"/>
    <col min="12785" max="12788" width="15.7109375" style="14" customWidth="1"/>
    <col min="12789" max="13035" width="11.42578125" style="14"/>
    <col min="13036" max="13037" width="5.7109375" style="14" customWidth="1"/>
    <col min="13038" max="13038" width="118.140625" style="14" customWidth="1"/>
    <col min="13039" max="13040" width="6.7109375" style="14" customWidth="1"/>
    <col min="13041" max="13044" width="15.7109375" style="14" customWidth="1"/>
    <col min="13045" max="13291" width="11.42578125" style="14"/>
    <col min="13292" max="13293" width="5.7109375" style="14" customWidth="1"/>
    <col min="13294" max="13294" width="118.140625" style="14" customWidth="1"/>
    <col min="13295" max="13296" width="6.7109375" style="14" customWidth="1"/>
    <col min="13297" max="13300" width="15.7109375" style="14" customWidth="1"/>
    <col min="13301" max="13547" width="11.42578125" style="14"/>
    <col min="13548" max="13549" width="5.7109375" style="14" customWidth="1"/>
    <col min="13550" max="13550" width="118.140625" style="14" customWidth="1"/>
    <col min="13551" max="13552" width="6.7109375" style="14" customWidth="1"/>
    <col min="13553" max="13556" width="15.7109375" style="14" customWidth="1"/>
    <col min="13557" max="13803" width="11.42578125" style="14"/>
    <col min="13804" max="13805" width="5.7109375" style="14" customWidth="1"/>
    <col min="13806" max="13806" width="118.140625" style="14" customWidth="1"/>
    <col min="13807" max="13808" width="6.7109375" style="14" customWidth="1"/>
    <col min="13809" max="13812" width="15.7109375" style="14" customWidth="1"/>
    <col min="13813" max="14059" width="11.42578125" style="14"/>
    <col min="14060" max="14061" width="5.7109375" style="14" customWidth="1"/>
    <col min="14062" max="14062" width="118.140625" style="14" customWidth="1"/>
    <col min="14063" max="14064" width="6.7109375" style="14" customWidth="1"/>
    <col min="14065" max="14068" width="15.7109375" style="14" customWidth="1"/>
    <col min="14069" max="14315" width="11.42578125" style="14"/>
    <col min="14316" max="14317" width="5.7109375" style="14" customWidth="1"/>
    <col min="14318" max="14318" width="118.140625" style="14" customWidth="1"/>
    <col min="14319" max="14320" width="6.7109375" style="14" customWidth="1"/>
    <col min="14321" max="14324" width="15.7109375" style="14" customWidth="1"/>
    <col min="14325" max="14571" width="11.42578125" style="14"/>
    <col min="14572" max="14573" width="5.7109375" style="14" customWidth="1"/>
    <col min="14574" max="14574" width="118.140625" style="14" customWidth="1"/>
    <col min="14575" max="14576" width="6.7109375" style="14" customWidth="1"/>
    <col min="14577" max="14580" width="15.7109375" style="14" customWidth="1"/>
    <col min="14581" max="14827" width="11.42578125" style="14"/>
    <col min="14828" max="14829" width="5.7109375" style="14" customWidth="1"/>
    <col min="14830" max="14830" width="118.140625" style="14" customWidth="1"/>
    <col min="14831" max="14832" width="6.7109375" style="14" customWidth="1"/>
    <col min="14833" max="14836" width="15.7109375" style="14" customWidth="1"/>
    <col min="14837" max="15083" width="11.42578125" style="14"/>
    <col min="15084" max="15085" width="5.7109375" style="14" customWidth="1"/>
    <col min="15086" max="15086" width="118.140625" style="14" customWidth="1"/>
    <col min="15087" max="15088" width="6.7109375" style="14" customWidth="1"/>
    <col min="15089" max="15092" width="15.7109375" style="14" customWidth="1"/>
    <col min="15093" max="15339" width="11.42578125" style="14"/>
    <col min="15340" max="15341" width="5.7109375" style="14" customWidth="1"/>
    <col min="15342" max="15342" width="118.140625" style="14" customWidth="1"/>
    <col min="15343" max="15344" width="6.7109375" style="14" customWidth="1"/>
    <col min="15345" max="15348" width="15.7109375" style="14" customWidth="1"/>
    <col min="15349" max="15595" width="11.42578125" style="14"/>
    <col min="15596" max="15597" width="5.7109375" style="14" customWidth="1"/>
    <col min="15598" max="15598" width="118.140625" style="14" customWidth="1"/>
    <col min="15599" max="15600" width="6.7109375" style="14" customWidth="1"/>
    <col min="15601" max="15604" width="15.7109375" style="14" customWidth="1"/>
    <col min="15605" max="15851" width="11.42578125" style="14"/>
    <col min="15852" max="15853" width="5.7109375" style="14" customWidth="1"/>
    <col min="15854" max="15854" width="118.140625" style="14" customWidth="1"/>
    <col min="15855" max="15856" width="6.7109375" style="14" customWidth="1"/>
    <col min="15857" max="15860" width="15.7109375" style="14" customWidth="1"/>
    <col min="15861" max="16107" width="11.42578125" style="14"/>
    <col min="16108" max="16109" width="5.7109375" style="14" customWidth="1"/>
    <col min="16110" max="16110" width="118.140625" style="14" customWidth="1"/>
    <col min="16111" max="16112" width="6.7109375" style="14" customWidth="1"/>
    <col min="16113" max="16116" width="15.7109375" style="14" customWidth="1"/>
    <col min="16117" max="16374" width="11.42578125" style="14"/>
    <col min="16375" max="16384" width="10.85546875" style="14" customWidth="1"/>
  </cols>
  <sheetData>
    <row r="1" spans="1:9" ht="116.25" customHeight="1" thickBot="1" x14ac:dyDescent="0.3">
      <c r="A1" s="722" t="str">
        <f>+CARÁTULA!B16</f>
        <v>PROYECTO: 
CONSTRUCCIÓN DE LA ESTACIÓN TRANSFORMADORA MENDOZA NORTE 220/132 kV Y
OBRAS COMPLEMENTARIAS
ALTERNATIVA 1
OBLIGATORIA</v>
      </c>
      <c r="B1" s="744"/>
      <c r="C1" s="744"/>
      <c r="D1" s="744"/>
      <c r="E1" s="744"/>
      <c r="F1" s="744"/>
      <c r="G1" s="744"/>
      <c r="H1" s="744"/>
      <c r="I1" s="745"/>
    </row>
    <row r="2" spans="1:9" ht="5.0999999999999996" customHeight="1" thickBot="1" x14ac:dyDescent="0.3"/>
    <row r="3" spans="1:9" ht="22.9" customHeight="1" thickBot="1" x14ac:dyDescent="0.3">
      <c r="A3" s="746" t="str">
        <f>+INDICE!C18</f>
        <v>C-3.1 Provisiones principales Ampliación ET Las Heras</v>
      </c>
      <c r="B3" s="747"/>
      <c r="C3" s="747"/>
      <c r="D3" s="747"/>
      <c r="E3" s="747"/>
      <c r="F3" s="747"/>
      <c r="G3" s="747"/>
      <c r="H3" s="747"/>
      <c r="I3" s="748"/>
    </row>
    <row r="4" spans="1:9" ht="5.0999999999999996" customHeight="1" thickBot="1" x14ac:dyDescent="0.3"/>
    <row r="5" spans="1:9" ht="17.45" customHeight="1" x14ac:dyDescent="0.25">
      <c r="A5" s="749" t="s">
        <v>28</v>
      </c>
      <c r="B5" s="752" t="s">
        <v>29</v>
      </c>
      <c r="C5" s="23"/>
      <c r="D5" s="755" t="s">
        <v>30</v>
      </c>
      <c r="E5" s="755" t="s">
        <v>31</v>
      </c>
      <c r="F5" s="758" t="s">
        <v>32</v>
      </c>
      <c r="G5" s="759"/>
      <c r="H5" s="758" t="s">
        <v>33</v>
      </c>
      <c r="I5" s="761"/>
    </row>
    <row r="6" spans="1:9" ht="17.45" customHeight="1" x14ac:dyDescent="0.25">
      <c r="A6" s="750"/>
      <c r="B6" s="753"/>
      <c r="C6" s="24" t="s">
        <v>34</v>
      </c>
      <c r="D6" s="756"/>
      <c r="E6" s="756"/>
      <c r="F6" s="760"/>
      <c r="G6" s="760"/>
      <c r="H6" s="760"/>
      <c r="I6" s="762"/>
    </row>
    <row r="7" spans="1:9" ht="29.25" customHeight="1" thickBot="1" x14ac:dyDescent="0.3">
      <c r="A7" s="751"/>
      <c r="B7" s="754"/>
      <c r="C7" s="25"/>
      <c r="D7" s="757"/>
      <c r="E7" s="757"/>
      <c r="F7" s="26" t="s">
        <v>21</v>
      </c>
      <c r="G7" s="26" t="s">
        <v>22</v>
      </c>
      <c r="H7" s="26" t="s">
        <v>21</v>
      </c>
      <c r="I7" s="27" t="s">
        <v>22</v>
      </c>
    </row>
    <row r="8" spans="1:9" s="28" customFormat="1" ht="15" customHeight="1" x14ac:dyDescent="0.25">
      <c r="A8" s="506">
        <v>1</v>
      </c>
      <c r="B8" s="507"/>
      <c r="C8" s="508" t="s">
        <v>650</v>
      </c>
      <c r="D8" s="507"/>
      <c r="E8" s="509"/>
      <c r="F8" s="510"/>
      <c r="G8" s="511"/>
      <c r="H8" s="512">
        <f>SUM(H9:H17)</f>
        <v>0</v>
      </c>
      <c r="I8" s="252">
        <f>SUM(I9:I17)</f>
        <v>0</v>
      </c>
    </row>
    <row r="9" spans="1:9" s="28" customFormat="1" ht="15" customHeight="1" x14ac:dyDescent="0.25">
      <c r="A9" s="54"/>
      <c r="B9" s="513" t="s">
        <v>35</v>
      </c>
      <c r="C9" s="514" t="s">
        <v>651</v>
      </c>
      <c r="D9" s="83" t="s">
        <v>40</v>
      </c>
      <c r="E9" s="515">
        <v>1</v>
      </c>
      <c r="F9" s="532"/>
      <c r="G9" s="533"/>
      <c r="H9" s="271">
        <f t="shared" ref="H9:H17" si="0">+F9*E9</f>
        <v>0</v>
      </c>
      <c r="I9" s="272">
        <f t="shared" ref="I9:I17" si="1">+E9*G9</f>
        <v>0</v>
      </c>
    </row>
    <row r="10" spans="1:9" s="28" customFormat="1" ht="15" customHeight="1" x14ac:dyDescent="0.25">
      <c r="A10" s="54"/>
      <c r="B10" s="513" t="s">
        <v>139</v>
      </c>
      <c r="C10" s="514" t="s">
        <v>448</v>
      </c>
      <c r="D10" s="83" t="s">
        <v>40</v>
      </c>
      <c r="E10" s="515">
        <v>1</v>
      </c>
      <c r="F10" s="532"/>
      <c r="G10" s="533"/>
      <c r="H10" s="271">
        <f t="shared" si="0"/>
        <v>0</v>
      </c>
      <c r="I10" s="272">
        <f t="shared" si="1"/>
        <v>0</v>
      </c>
    </row>
    <row r="11" spans="1:9" s="28" customFormat="1" ht="15" customHeight="1" x14ac:dyDescent="0.25">
      <c r="A11" s="54"/>
      <c r="B11" s="513" t="s">
        <v>141</v>
      </c>
      <c r="C11" s="516" t="s">
        <v>265</v>
      </c>
      <c r="D11" s="83" t="s">
        <v>40</v>
      </c>
      <c r="E11" s="515">
        <v>2</v>
      </c>
      <c r="F11" s="532"/>
      <c r="G11" s="533"/>
      <c r="H11" s="271">
        <f t="shared" si="0"/>
        <v>0</v>
      </c>
      <c r="I11" s="272">
        <f t="shared" si="1"/>
        <v>0</v>
      </c>
    </row>
    <row r="12" spans="1:9" s="28" customFormat="1" ht="15" customHeight="1" x14ac:dyDescent="0.25">
      <c r="A12" s="54"/>
      <c r="B12" s="513" t="s">
        <v>143</v>
      </c>
      <c r="C12" s="91" t="s">
        <v>652</v>
      </c>
      <c r="D12" s="49" t="s">
        <v>40</v>
      </c>
      <c r="E12" s="517">
        <v>3</v>
      </c>
      <c r="F12" s="532"/>
      <c r="G12" s="533"/>
      <c r="H12" s="271">
        <f t="shared" si="0"/>
        <v>0</v>
      </c>
      <c r="I12" s="272">
        <f t="shared" si="1"/>
        <v>0</v>
      </c>
    </row>
    <row r="13" spans="1:9" s="28" customFormat="1" ht="15" customHeight="1" x14ac:dyDescent="0.25">
      <c r="A13" s="54"/>
      <c r="B13" s="513" t="s">
        <v>145</v>
      </c>
      <c r="C13" s="516" t="s">
        <v>61</v>
      </c>
      <c r="D13" s="49" t="s">
        <v>40</v>
      </c>
      <c r="E13" s="517">
        <v>3</v>
      </c>
      <c r="F13" s="532"/>
      <c r="G13" s="533"/>
      <c r="H13" s="271">
        <f t="shared" si="0"/>
        <v>0</v>
      </c>
      <c r="I13" s="272">
        <f t="shared" si="1"/>
        <v>0</v>
      </c>
    </row>
    <row r="14" spans="1:9" s="28" customFormat="1" ht="15" customHeight="1" x14ac:dyDescent="0.25">
      <c r="A14" s="54"/>
      <c r="B14" s="513" t="s">
        <v>267</v>
      </c>
      <c r="C14" s="514" t="s">
        <v>653</v>
      </c>
      <c r="D14" s="49" t="s">
        <v>40</v>
      </c>
      <c r="E14" s="517">
        <v>3</v>
      </c>
      <c r="F14" s="532"/>
      <c r="G14" s="533"/>
      <c r="H14" s="271">
        <f t="shared" si="0"/>
        <v>0</v>
      </c>
      <c r="I14" s="272">
        <f t="shared" si="1"/>
        <v>0</v>
      </c>
    </row>
    <row r="15" spans="1:9" s="28" customFormat="1" ht="15" customHeight="1" x14ac:dyDescent="0.25">
      <c r="A15" s="54"/>
      <c r="B15" s="513" t="s">
        <v>268</v>
      </c>
      <c r="C15" s="516" t="s">
        <v>63</v>
      </c>
      <c r="D15" s="49" t="s">
        <v>40</v>
      </c>
      <c r="E15" s="517">
        <v>1</v>
      </c>
      <c r="F15" s="532"/>
      <c r="G15" s="533"/>
      <c r="H15" s="271">
        <f t="shared" si="0"/>
        <v>0</v>
      </c>
      <c r="I15" s="272">
        <f t="shared" si="1"/>
        <v>0</v>
      </c>
    </row>
    <row r="16" spans="1:9" s="28" customFormat="1" ht="15" customHeight="1" x14ac:dyDescent="0.25">
      <c r="A16" s="54"/>
      <c r="B16" s="513" t="s">
        <v>269</v>
      </c>
      <c r="C16" s="516" t="s">
        <v>65</v>
      </c>
      <c r="D16" s="49" t="s">
        <v>40</v>
      </c>
      <c r="E16" s="517">
        <v>1</v>
      </c>
      <c r="F16" s="532"/>
      <c r="G16" s="533"/>
      <c r="H16" s="271">
        <f t="shared" si="0"/>
        <v>0</v>
      </c>
      <c r="I16" s="272">
        <f t="shared" si="1"/>
        <v>0</v>
      </c>
    </row>
    <row r="17" spans="1:9" s="28" customFormat="1" ht="15" customHeight="1" x14ac:dyDescent="0.25">
      <c r="A17" s="54"/>
      <c r="B17" s="513" t="s">
        <v>270</v>
      </c>
      <c r="C17" s="518" t="s">
        <v>67</v>
      </c>
      <c r="D17" s="49" t="s">
        <v>40</v>
      </c>
      <c r="E17" s="517">
        <v>4</v>
      </c>
      <c r="F17" s="532"/>
      <c r="G17" s="533"/>
      <c r="H17" s="271">
        <f t="shared" si="0"/>
        <v>0</v>
      </c>
      <c r="I17" s="272">
        <f t="shared" si="1"/>
        <v>0</v>
      </c>
    </row>
    <row r="18" spans="1:9" s="28" customFormat="1" ht="4.5" customHeight="1" x14ac:dyDescent="0.25">
      <c r="A18" s="519"/>
      <c r="B18" s="65"/>
      <c r="C18" s="520"/>
      <c r="D18" s="30"/>
      <c r="E18" s="521"/>
      <c r="F18" s="532"/>
      <c r="G18" s="533"/>
      <c r="H18" s="274"/>
      <c r="I18" s="272"/>
    </row>
    <row r="19" spans="1:9" s="28" customFormat="1" ht="15" customHeight="1" x14ac:dyDescent="0.25">
      <c r="A19" s="50">
        <v>2</v>
      </c>
      <c r="B19" s="65"/>
      <c r="C19" s="520" t="s">
        <v>69</v>
      </c>
      <c r="D19" s="49"/>
      <c r="E19" s="517"/>
      <c r="F19" s="532"/>
      <c r="G19" s="533"/>
      <c r="H19" s="277">
        <f>SUM(H20:H25)</f>
        <v>0</v>
      </c>
      <c r="I19" s="252">
        <f>SUM(I20:I25)</f>
        <v>0</v>
      </c>
    </row>
    <row r="20" spans="1:9" s="28" customFormat="1" ht="15" x14ac:dyDescent="0.25">
      <c r="A20" s="54"/>
      <c r="B20" s="513" t="s">
        <v>38</v>
      </c>
      <c r="C20" s="514" t="s">
        <v>682</v>
      </c>
      <c r="D20" s="49" t="s">
        <v>58</v>
      </c>
      <c r="E20" s="517">
        <v>1</v>
      </c>
      <c r="F20" s="532"/>
      <c r="G20" s="533"/>
      <c r="H20" s="271">
        <f t="shared" ref="H20:H25" si="2">+F20*E20</f>
        <v>0</v>
      </c>
      <c r="I20" s="272">
        <f t="shared" ref="I20:I25" si="3">+E20*G20</f>
        <v>0</v>
      </c>
    </row>
    <row r="21" spans="1:9" s="28" customFormat="1" ht="15" x14ac:dyDescent="0.25">
      <c r="A21" s="54"/>
      <c r="B21" s="513" t="s">
        <v>41</v>
      </c>
      <c r="C21" s="514" t="s">
        <v>683</v>
      </c>
      <c r="D21" s="49" t="s">
        <v>58</v>
      </c>
      <c r="E21" s="517">
        <v>1</v>
      </c>
      <c r="F21" s="532"/>
      <c r="G21" s="533"/>
      <c r="H21" s="271">
        <f t="shared" si="2"/>
        <v>0</v>
      </c>
      <c r="I21" s="272">
        <f t="shared" si="3"/>
        <v>0</v>
      </c>
    </row>
    <row r="22" spans="1:9" s="28" customFormat="1" ht="15" x14ac:dyDescent="0.25">
      <c r="A22" s="54"/>
      <c r="B22" s="513" t="s">
        <v>43</v>
      </c>
      <c r="C22" s="514" t="s">
        <v>684</v>
      </c>
      <c r="D22" s="49" t="s">
        <v>58</v>
      </c>
      <c r="E22" s="517">
        <v>1</v>
      </c>
      <c r="F22" s="532"/>
      <c r="G22" s="533"/>
      <c r="H22" s="271">
        <f t="shared" si="2"/>
        <v>0</v>
      </c>
      <c r="I22" s="272">
        <f t="shared" si="3"/>
        <v>0</v>
      </c>
    </row>
    <row r="23" spans="1:9" s="28" customFormat="1" ht="15" x14ac:dyDescent="0.25">
      <c r="A23" s="54"/>
      <c r="B23" s="513" t="s">
        <v>44</v>
      </c>
      <c r="C23" s="514" t="s">
        <v>687</v>
      </c>
      <c r="D23" s="49" t="s">
        <v>58</v>
      </c>
      <c r="E23" s="517">
        <v>1</v>
      </c>
      <c r="F23" s="532"/>
      <c r="G23" s="533"/>
      <c r="H23" s="271">
        <f t="shared" si="2"/>
        <v>0</v>
      </c>
      <c r="I23" s="272">
        <f t="shared" si="3"/>
        <v>0</v>
      </c>
    </row>
    <row r="24" spans="1:9" s="28" customFormat="1" ht="15" x14ac:dyDescent="0.25">
      <c r="A24" s="54"/>
      <c r="B24" s="513" t="s">
        <v>45</v>
      </c>
      <c r="C24" s="514" t="s">
        <v>686</v>
      </c>
      <c r="D24" s="49" t="s">
        <v>58</v>
      </c>
      <c r="E24" s="517">
        <v>1</v>
      </c>
      <c r="F24" s="532"/>
      <c r="G24" s="533"/>
      <c r="H24" s="271">
        <f t="shared" si="2"/>
        <v>0</v>
      </c>
      <c r="I24" s="272">
        <f t="shared" si="3"/>
        <v>0</v>
      </c>
    </row>
    <row r="25" spans="1:9" s="28" customFormat="1" ht="15" x14ac:dyDescent="0.25">
      <c r="A25" s="54"/>
      <c r="B25" s="513" t="s">
        <v>46</v>
      </c>
      <c r="C25" s="514" t="s">
        <v>685</v>
      </c>
      <c r="D25" s="49" t="s">
        <v>58</v>
      </c>
      <c r="E25" s="517">
        <v>1</v>
      </c>
      <c r="F25" s="532"/>
      <c r="G25" s="533"/>
      <c r="H25" s="271">
        <f t="shared" si="2"/>
        <v>0</v>
      </c>
      <c r="I25" s="272">
        <f t="shared" si="3"/>
        <v>0</v>
      </c>
    </row>
    <row r="26" spans="1:9" s="28" customFormat="1" ht="4.5" customHeight="1" x14ac:dyDescent="0.25">
      <c r="A26" s="522"/>
      <c r="B26" s="523"/>
      <c r="C26" s="524"/>
      <c r="D26" s="525"/>
      <c r="E26" s="526"/>
      <c r="F26" s="534"/>
      <c r="G26" s="535"/>
      <c r="H26" s="274"/>
      <c r="I26" s="272"/>
    </row>
    <row r="27" spans="1:9" s="28" customFormat="1" ht="15" x14ac:dyDescent="0.25">
      <c r="A27" s="50">
        <v>3</v>
      </c>
      <c r="B27" s="65"/>
      <c r="C27" s="529" t="s">
        <v>656</v>
      </c>
      <c r="D27" s="49"/>
      <c r="E27" s="517"/>
      <c r="F27" s="532"/>
      <c r="G27" s="533"/>
      <c r="H27" s="277">
        <f>SUM(H28:H44)</f>
        <v>0</v>
      </c>
      <c r="I27" s="252">
        <f>SUM(I28:I44)</f>
        <v>0</v>
      </c>
    </row>
    <row r="28" spans="1:9" s="28" customFormat="1" ht="15" customHeight="1" x14ac:dyDescent="0.25">
      <c r="A28" s="54"/>
      <c r="B28" s="513" t="s">
        <v>151</v>
      </c>
      <c r="C28" s="514" t="s">
        <v>689</v>
      </c>
      <c r="D28" s="49" t="s">
        <v>787</v>
      </c>
      <c r="E28" s="517">
        <v>4000</v>
      </c>
      <c r="F28" s="532"/>
      <c r="G28" s="533"/>
      <c r="H28" s="271">
        <f>+F28*E28</f>
        <v>0</v>
      </c>
      <c r="I28" s="272">
        <f>+E28*G28</f>
        <v>0</v>
      </c>
    </row>
    <row r="29" spans="1:9" s="28" customFormat="1" ht="15" customHeight="1" x14ac:dyDescent="0.25">
      <c r="A29" s="530"/>
      <c r="B29" s="513" t="s">
        <v>153</v>
      </c>
      <c r="C29" s="531" t="s">
        <v>654</v>
      </c>
      <c r="D29" s="49" t="s">
        <v>40</v>
      </c>
      <c r="E29" s="517">
        <v>4</v>
      </c>
      <c r="F29" s="532"/>
      <c r="G29" s="533"/>
      <c r="H29" s="271">
        <f>+F29*E29</f>
        <v>0</v>
      </c>
      <c r="I29" s="272">
        <f t="shared" ref="I29:I31" si="4">+E29*G29</f>
        <v>0</v>
      </c>
    </row>
    <row r="30" spans="1:9" s="28" customFormat="1" ht="15" customHeight="1" x14ac:dyDescent="0.25">
      <c r="A30" s="530"/>
      <c r="B30" s="513" t="s">
        <v>214</v>
      </c>
      <c r="C30" s="531" t="s">
        <v>669</v>
      </c>
      <c r="D30" s="49" t="s">
        <v>40</v>
      </c>
      <c r="E30" s="517">
        <v>8</v>
      </c>
      <c r="F30" s="532"/>
      <c r="G30" s="533"/>
      <c r="H30" s="271">
        <f>+F30*E30</f>
        <v>0</v>
      </c>
      <c r="I30" s="272">
        <f t="shared" si="4"/>
        <v>0</v>
      </c>
    </row>
    <row r="31" spans="1:9" s="28" customFormat="1" ht="18" customHeight="1" x14ac:dyDescent="0.25">
      <c r="A31" s="530"/>
      <c r="B31" s="513" t="s">
        <v>215</v>
      </c>
      <c r="C31" s="531" t="s">
        <v>655</v>
      </c>
      <c r="D31" s="49" t="s">
        <v>36</v>
      </c>
      <c r="E31" s="517">
        <v>2</v>
      </c>
      <c r="F31" s="532"/>
      <c r="G31" s="533"/>
      <c r="H31" s="271">
        <f>+F31*E31</f>
        <v>0</v>
      </c>
      <c r="I31" s="272">
        <f t="shared" si="4"/>
        <v>0</v>
      </c>
    </row>
    <row r="32" spans="1:9" s="28" customFormat="1" ht="4.5" customHeight="1" x14ac:dyDescent="0.25">
      <c r="A32" s="522"/>
      <c r="B32" s="523"/>
      <c r="C32" s="524"/>
      <c r="D32" s="525"/>
      <c r="E32" s="526"/>
      <c r="F32" s="534"/>
      <c r="G32" s="535"/>
      <c r="H32" s="274"/>
      <c r="I32" s="272"/>
    </row>
    <row r="33" spans="1:9" s="28" customFormat="1" ht="15" customHeight="1" x14ac:dyDescent="0.25">
      <c r="A33" s="536"/>
      <c r="B33" s="537"/>
      <c r="C33" s="538"/>
      <c r="D33" s="539"/>
      <c r="E33" s="540"/>
      <c r="F33" s="532"/>
      <c r="G33" s="533"/>
      <c r="H33" s="271">
        <f t="shared" ref="H33:H43" si="5">+F33*E33</f>
        <v>0</v>
      </c>
      <c r="I33" s="272">
        <f t="shared" ref="I33:I43" si="6">+E33*G33</f>
        <v>0</v>
      </c>
    </row>
    <row r="34" spans="1:9" s="28" customFormat="1" ht="15" customHeight="1" x14ac:dyDescent="0.25">
      <c r="A34" s="536"/>
      <c r="B34" s="537"/>
      <c r="C34" s="538"/>
      <c r="D34" s="539"/>
      <c r="E34" s="540"/>
      <c r="F34" s="532"/>
      <c r="G34" s="533"/>
      <c r="H34" s="271">
        <f t="shared" si="5"/>
        <v>0</v>
      </c>
      <c r="I34" s="272">
        <f t="shared" si="6"/>
        <v>0</v>
      </c>
    </row>
    <row r="35" spans="1:9" s="28" customFormat="1" ht="15" customHeight="1" x14ac:dyDescent="0.25">
      <c r="A35" s="536"/>
      <c r="B35" s="537"/>
      <c r="C35" s="538"/>
      <c r="D35" s="539"/>
      <c r="E35" s="540"/>
      <c r="F35" s="532"/>
      <c r="G35" s="533"/>
      <c r="H35" s="271">
        <f t="shared" si="5"/>
        <v>0</v>
      </c>
      <c r="I35" s="272">
        <f t="shared" si="6"/>
        <v>0</v>
      </c>
    </row>
    <row r="36" spans="1:9" s="28" customFormat="1" ht="15" customHeight="1" x14ac:dyDescent="0.25">
      <c r="A36" s="536"/>
      <c r="B36" s="537"/>
      <c r="C36" s="538"/>
      <c r="D36" s="539"/>
      <c r="E36" s="540"/>
      <c r="F36" s="532"/>
      <c r="G36" s="533"/>
      <c r="H36" s="271">
        <f t="shared" si="5"/>
        <v>0</v>
      </c>
      <c r="I36" s="272">
        <f t="shared" si="6"/>
        <v>0</v>
      </c>
    </row>
    <row r="37" spans="1:9" s="28" customFormat="1" ht="15" customHeight="1" x14ac:dyDescent="0.25">
      <c r="A37" s="536"/>
      <c r="B37" s="537"/>
      <c r="C37" s="538"/>
      <c r="D37" s="539"/>
      <c r="E37" s="540"/>
      <c r="F37" s="532"/>
      <c r="G37" s="533"/>
      <c r="H37" s="271">
        <f t="shared" si="5"/>
        <v>0</v>
      </c>
      <c r="I37" s="272">
        <f t="shared" si="6"/>
        <v>0</v>
      </c>
    </row>
    <row r="38" spans="1:9" s="28" customFormat="1" ht="15" customHeight="1" x14ac:dyDescent="0.25">
      <c r="A38" s="536"/>
      <c r="B38" s="537"/>
      <c r="C38" s="538"/>
      <c r="D38" s="539"/>
      <c r="E38" s="540"/>
      <c r="F38" s="532"/>
      <c r="G38" s="533"/>
      <c r="H38" s="271">
        <f t="shared" si="5"/>
        <v>0</v>
      </c>
      <c r="I38" s="272">
        <f t="shared" si="6"/>
        <v>0</v>
      </c>
    </row>
    <row r="39" spans="1:9" s="28" customFormat="1" ht="15" customHeight="1" x14ac:dyDescent="0.25">
      <c r="A39" s="536"/>
      <c r="B39" s="537"/>
      <c r="C39" s="538"/>
      <c r="D39" s="539"/>
      <c r="E39" s="540"/>
      <c r="F39" s="532"/>
      <c r="G39" s="533"/>
      <c r="H39" s="271">
        <f t="shared" si="5"/>
        <v>0</v>
      </c>
      <c r="I39" s="272">
        <f t="shared" si="6"/>
        <v>0</v>
      </c>
    </row>
    <row r="40" spans="1:9" s="28" customFormat="1" ht="15" customHeight="1" x14ac:dyDescent="0.25">
      <c r="A40" s="536"/>
      <c r="B40" s="537"/>
      <c r="C40" s="538"/>
      <c r="D40" s="539"/>
      <c r="E40" s="540"/>
      <c r="F40" s="532"/>
      <c r="G40" s="533"/>
      <c r="H40" s="271">
        <f t="shared" si="5"/>
        <v>0</v>
      </c>
      <c r="I40" s="272">
        <f t="shared" si="6"/>
        <v>0</v>
      </c>
    </row>
    <row r="41" spans="1:9" s="28" customFormat="1" ht="15" customHeight="1" x14ac:dyDescent="0.25">
      <c r="A41" s="536"/>
      <c r="B41" s="537"/>
      <c r="C41" s="538"/>
      <c r="D41" s="539"/>
      <c r="E41" s="540"/>
      <c r="F41" s="532"/>
      <c r="G41" s="533"/>
      <c r="H41" s="271">
        <f t="shared" si="5"/>
        <v>0</v>
      </c>
      <c r="I41" s="272">
        <f t="shared" si="6"/>
        <v>0</v>
      </c>
    </row>
    <row r="42" spans="1:9" s="28" customFormat="1" ht="15" customHeight="1" x14ac:dyDescent="0.25">
      <c r="A42" s="536"/>
      <c r="B42" s="537"/>
      <c r="C42" s="538"/>
      <c r="D42" s="539"/>
      <c r="E42" s="540"/>
      <c r="F42" s="532"/>
      <c r="G42" s="533"/>
      <c r="H42" s="271">
        <f t="shared" si="5"/>
        <v>0</v>
      </c>
      <c r="I42" s="272">
        <f t="shared" si="6"/>
        <v>0</v>
      </c>
    </row>
    <row r="43" spans="1:9" s="28" customFormat="1" ht="15" customHeight="1" x14ac:dyDescent="0.25">
      <c r="A43" s="536"/>
      <c r="B43" s="537"/>
      <c r="C43" s="538"/>
      <c r="D43" s="539"/>
      <c r="E43" s="540"/>
      <c r="F43" s="532"/>
      <c r="G43" s="533"/>
      <c r="H43" s="271">
        <f t="shared" si="5"/>
        <v>0</v>
      </c>
      <c r="I43" s="272">
        <f t="shared" si="6"/>
        <v>0</v>
      </c>
    </row>
    <row r="44" spans="1:9" s="28" customFormat="1" ht="4.5" customHeight="1" thickBot="1" x14ac:dyDescent="0.3">
      <c r="A44" s="522"/>
      <c r="B44" s="523"/>
      <c r="C44" s="524"/>
      <c r="D44" s="525"/>
      <c r="E44" s="526"/>
      <c r="F44" s="527"/>
      <c r="G44" s="528"/>
      <c r="H44" s="274"/>
      <c r="I44" s="272"/>
    </row>
    <row r="45" spans="1:9" ht="19.149999999999999" customHeight="1" thickBot="1" x14ac:dyDescent="0.3">
      <c r="A45" s="741" t="str">
        <f>A3</f>
        <v>C-3.1 Provisiones principales Ampliación ET Las Heras</v>
      </c>
      <c r="B45" s="742"/>
      <c r="C45" s="743"/>
      <c r="D45" s="291"/>
      <c r="E45" s="292"/>
      <c r="F45" s="291"/>
      <c r="G45" s="39" t="s">
        <v>796</v>
      </c>
      <c r="H45" s="293">
        <f>+H19+H8+H27</f>
        <v>0</v>
      </c>
      <c r="I45" s="294">
        <f>+I19+I8+I27</f>
        <v>0</v>
      </c>
    </row>
    <row r="46" spans="1:9" x14ac:dyDescent="0.25">
      <c r="A46" s="739" t="s">
        <v>782</v>
      </c>
      <c r="B46" s="739"/>
      <c r="C46" s="739"/>
      <c r="D46" s="739"/>
      <c r="E46" s="739"/>
      <c r="F46" s="739"/>
      <c r="G46" s="739"/>
      <c r="H46" s="739"/>
      <c r="I46" s="739"/>
    </row>
    <row r="47" spans="1:9" x14ac:dyDescent="0.25">
      <c r="A47" s="740" t="s">
        <v>783</v>
      </c>
      <c r="B47" s="740"/>
      <c r="C47" s="740"/>
      <c r="D47" s="740"/>
      <c r="E47" s="740"/>
      <c r="F47" s="740"/>
      <c r="G47" s="740"/>
      <c r="H47" s="740"/>
      <c r="I47" s="740"/>
    </row>
    <row r="48" spans="1:9" x14ac:dyDescent="0.25">
      <c r="A48" s="296"/>
      <c r="B48" s="296"/>
      <c r="C48" s="296"/>
      <c r="D48" s="296"/>
      <c r="E48" s="296"/>
      <c r="F48" s="296"/>
      <c r="G48" s="296"/>
      <c r="H48" s="296"/>
      <c r="I48" s="296"/>
    </row>
    <row r="49" spans="1:9" x14ac:dyDescent="0.25">
      <c r="A49" s="296"/>
      <c r="B49" s="296"/>
      <c r="C49" s="296"/>
      <c r="D49" s="296"/>
      <c r="E49" s="296"/>
      <c r="F49" s="296"/>
      <c r="G49" s="296"/>
      <c r="H49" s="296"/>
      <c r="I49" s="296"/>
    </row>
    <row r="50" spans="1:9" x14ac:dyDescent="0.25">
      <c r="A50"/>
      <c r="B50"/>
      <c r="C50" s="659" t="s">
        <v>779</v>
      </c>
      <c r="D50" s="659"/>
      <c r="E50"/>
      <c r="F50"/>
      <c r="G50"/>
      <c r="H50" s="659" t="s">
        <v>779</v>
      </c>
      <c r="I50" s="659"/>
    </row>
    <row r="51" spans="1:9" x14ac:dyDescent="0.25">
      <c r="A51"/>
      <c r="B51"/>
      <c r="C51" s="655" t="s">
        <v>781</v>
      </c>
      <c r="D51" s="655"/>
      <c r="E51"/>
      <c r="F51"/>
      <c r="G51"/>
      <c r="H51" s="655" t="s">
        <v>780</v>
      </c>
      <c r="I51" s="655"/>
    </row>
  </sheetData>
  <sheetProtection algorithmName="SHA-512" hashValue="PLocMCJW6P2BTrEiancf4KOII/RogENUb+cMOoDwFRFwQoG8SVWGCauRLOqtKbC7Ed3ZFTA5CHmqlfp6xyrBMQ==" saltValue="pyraCAoTypCxPbJnIleFmw==" spinCount="100000" sheet="1" objects="1" scenarios="1"/>
  <mergeCells count="15">
    <mergeCell ref="A45:C45"/>
    <mergeCell ref="A1:I1"/>
    <mergeCell ref="A3:I3"/>
    <mergeCell ref="A5:A7"/>
    <mergeCell ref="B5:B7"/>
    <mergeCell ref="D5:D7"/>
    <mergeCell ref="E5:E7"/>
    <mergeCell ref="F5:G6"/>
    <mergeCell ref="H5:I6"/>
    <mergeCell ref="A46:I46"/>
    <mergeCell ref="C50:D50"/>
    <mergeCell ref="H50:I50"/>
    <mergeCell ref="C51:D51"/>
    <mergeCell ref="H51:I51"/>
    <mergeCell ref="A47:I47"/>
  </mergeCells>
  <phoneticPr fontId="27" type="noConversion"/>
  <printOptions horizontalCentered="1"/>
  <pageMargins left="0.39370078740157483" right="0.39370078740157483" top="1.1811023622047245" bottom="0.39370078740157483" header="0.39370078740157483" footer="0.19685039370078741"/>
  <pageSetup paperSize="9" scale="78" fitToHeight="2" orientation="landscape" r:id="rId1"/>
  <headerFooter>
    <oddHeader>&amp;L&amp;G&amp;R&amp;G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9571C-EB15-46DB-A96B-75B8706C177E}">
  <sheetPr>
    <pageSetUpPr fitToPage="1"/>
  </sheetPr>
  <dimension ref="A1:I170"/>
  <sheetViews>
    <sheetView view="pageBreakPreview" topLeftCell="A7" zoomScale="98" zoomScaleNormal="85" zoomScaleSheetLayoutView="98" workbookViewId="0">
      <selection activeCell="K23" sqref="K23"/>
    </sheetView>
  </sheetViews>
  <sheetFormatPr baseColWidth="10" defaultColWidth="11.42578125" defaultRowHeight="12.75" x14ac:dyDescent="0.2"/>
  <cols>
    <col min="1" max="1" width="4.7109375" style="13" customWidth="1"/>
    <col min="2" max="2" width="5.28515625" style="13" customWidth="1"/>
    <col min="3" max="3" width="53.28515625" style="12" customWidth="1"/>
    <col min="4" max="4" width="7.140625" style="12" bestFit="1" customWidth="1"/>
    <col min="5" max="5" width="6.28515625" style="12" customWidth="1"/>
    <col min="6" max="6" width="15" style="12" customWidth="1"/>
    <col min="7" max="7" width="20.42578125" style="12" customWidth="1"/>
    <col min="8" max="8" width="14.140625" style="2" customWidth="1"/>
    <col min="9" max="9" width="21.85546875" style="2" customWidth="1"/>
    <col min="10" max="234" width="11.42578125" style="2"/>
    <col min="235" max="235" width="5.5703125" style="2" customWidth="1"/>
    <col min="236" max="236" width="6.28515625" style="2" customWidth="1"/>
    <col min="237" max="237" width="122.42578125" style="2" customWidth="1"/>
    <col min="238" max="238" width="7.140625" style="2" bestFit="1" customWidth="1"/>
    <col min="239" max="239" width="7.140625" style="2" customWidth="1"/>
    <col min="240" max="243" width="15.7109375" style="2" customWidth="1"/>
    <col min="244" max="490" width="11.42578125" style="2"/>
    <col min="491" max="491" width="5.5703125" style="2" customWidth="1"/>
    <col min="492" max="492" width="6.28515625" style="2" customWidth="1"/>
    <col min="493" max="493" width="122.42578125" style="2" customWidth="1"/>
    <col min="494" max="494" width="7.140625" style="2" bestFit="1" customWidth="1"/>
    <col min="495" max="495" width="7.140625" style="2" customWidth="1"/>
    <col min="496" max="499" width="15.7109375" style="2" customWidth="1"/>
    <col min="500" max="746" width="11.42578125" style="2"/>
    <col min="747" max="747" width="5.5703125" style="2" customWidth="1"/>
    <col min="748" max="748" width="6.28515625" style="2" customWidth="1"/>
    <col min="749" max="749" width="122.42578125" style="2" customWidth="1"/>
    <col min="750" max="750" width="7.140625" style="2" bestFit="1" customWidth="1"/>
    <col min="751" max="751" width="7.140625" style="2" customWidth="1"/>
    <col min="752" max="755" width="15.7109375" style="2" customWidth="1"/>
    <col min="756" max="1002" width="11.42578125" style="2"/>
    <col min="1003" max="1003" width="5.5703125" style="2" customWidth="1"/>
    <col min="1004" max="1004" width="6.28515625" style="2" customWidth="1"/>
    <col min="1005" max="1005" width="122.42578125" style="2" customWidth="1"/>
    <col min="1006" max="1006" width="7.140625" style="2" bestFit="1" customWidth="1"/>
    <col min="1007" max="1007" width="7.140625" style="2" customWidth="1"/>
    <col min="1008" max="1011" width="15.7109375" style="2" customWidth="1"/>
    <col min="1012" max="1258" width="11.42578125" style="2"/>
    <col min="1259" max="1259" width="5.5703125" style="2" customWidth="1"/>
    <col min="1260" max="1260" width="6.28515625" style="2" customWidth="1"/>
    <col min="1261" max="1261" width="122.42578125" style="2" customWidth="1"/>
    <col min="1262" max="1262" width="7.140625" style="2" bestFit="1" customWidth="1"/>
    <col min="1263" max="1263" width="7.140625" style="2" customWidth="1"/>
    <col min="1264" max="1267" width="15.7109375" style="2" customWidth="1"/>
    <col min="1268" max="1514" width="11.42578125" style="2"/>
    <col min="1515" max="1515" width="5.5703125" style="2" customWidth="1"/>
    <col min="1516" max="1516" width="6.28515625" style="2" customWidth="1"/>
    <col min="1517" max="1517" width="122.42578125" style="2" customWidth="1"/>
    <col min="1518" max="1518" width="7.140625" style="2" bestFit="1" customWidth="1"/>
    <col min="1519" max="1519" width="7.140625" style="2" customWidth="1"/>
    <col min="1520" max="1523" width="15.7109375" style="2" customWidth="1"/>
    <col min="1524" max="1770" width="11.42578125" style="2"/>
    <col min="1771" max="1771" width="5.5703125" style="2" customWidth="1"/>
    <col min="1772" max="1772" width="6.28515625" style="2" customWidth="1"/>
    <col min="1773" max="1773" width="122.42578125" style="2" customWidth="1"/>
    <col min="1774" max="1774" width="7.140625" style="2" bestFit="1" customWidth="1"/>
    <col min="1775" max="1775" width="7.140625" style="2" customWidth="1"/>
    <col min="1776" max="1779" width="15.7109375" style="2" customWidth="1"/>
    <col min="1780" max="2026" width="11.42578125" style="2"/>
    <col min="2027" max="2027" width="5.5703125" style="2" customWidth="1"/>
    <col min="2028" max="2028" width="6.28515625" style="2" customWidth="1"/>
    <col min="2029" max="2029" width="122.42578125" style="2" customWidth="1"/>
    <col min="2030" max="2030" width="7.140625" style="2" bestFit="1" customWidth="1"/>
    <col min="2031" max="2031" width="7.140625" style="2" customWidth="1"/>
    <col min="2032" max="2035" width="15.7109375" style="2" customWidth="1"/>
    <col min="2036" max="2282" width="11.42578125" style="2"/>
    <col min="2283" max="2283" width="5.5703125" style="2" customWidth="1"/>
    <col min="2284" max="2284" width="6.28515625" style="2" customWidth="1"/>
    <col min="2285" max="2285" width="122.42578125" style="2" customWidth="1"/>
    <col min="2286" max="2286" width="7.140625" style="2" bestFit="1" customWidth="1"/>
    <col min="2287" max="2287" width="7.140625" style="2" customWidth="1"/>
    <col min="2288" max="2291" width="15.7109375" style="2" customWidth="1"/>
    <col min="2292" max="2538" width="11.42578125" style="2"/>
    <col min="2539" max="2539" width="5.5703125" style="2" customWidth="1"/>
    <col min="2540" max="2540" width="6.28515625" style="2" customWidth="1"/>
    <col min="2541" max="2541" width="122.42578125" style="2" customWidth="1"/>
    <col min="2542" max="2542" width="7.140625" style="2" bestFit="1" customWidth="1"/>
    <col min="2543" max="2543" width="7.140625" style="2" customWidth="1"/>
    <col min="2544" max="2547" width="15.7109375" style="2" customWidth="1"/>
    <col min="2548" max="2794" width="11.42578125" style="2"/>
    <col min="2795" max="2795" width="5.5703125" style="2" customWidth="1"/>
    <col min="2796" max="2796" width="6.28515625" style="2" customWidth="1"/>
    <col min="2797" max="2797" width="122.42578125" style="2" customWidth="1"/>
    <col min="2798" max="2798" width="7.140625" style="2" bestFit="1" customWidth="1"/>
    <col min="2799" max="2799" width="7.140625" style="2" customWidth="1"/>
    <col min="2800" max="2803" width="15.7109375" style="2" customWidth="1"/>
    <col min="2804" max="3050" width="11.42578125" style="2"/>
    <col min="3051" max="3051" width="5.5703125" style="2" customWidth="1"/>
    <col min="3052" max="3052" width="6.28515625" style="2" customWidth="1"/>
    <col min="3053" max="3053" width="122.42578125" style="2" customWidth="1"/>
    <col min="3054" max="3054" width="7.140625" style="2" bestFit="1" customWidth="1"/>
    <col min="3055" max="3055" width="7.140625" style="2" customWidth="1"/>
    <col min="3056" max="3059" width="15.7109375" style="2" customWidth="1"/>
    <col min="3060" max="3306" width="11.42578125" style="2"/>
    <col min="3307" max="3307" width="5.5703125" style="2" customWidth="1"/>
    <col min="3308" max="3308" width="6.28515625" style="2" customWidth="1"/>
    <col min="3309" max="3309" width="122.42578125" style="2" customWidth="1"/>
    <col min="3310" max="3310" width="7.140625" style="2" bestFit="1" customWidth="1"/>
    <col min="3311" max="3311" width="7.140625" style="2" customWidth="1"/>
    <col min="3312" max="3315" width="15.7109375" style="2" customWidth="1"/>
    <col min="3316" max="3562" width="11.42578125" style="2"/>
    <col min="3563" max="3563" width="5.5703125" style="2" customWidth="1"/>
    <col min="3564" max="3564" width="6.28515625" style="2" customWidth="1"/>
    <col min="3565" max="3565" width="122.42578125" style="2" customWidth="1"/>
    <col min="3566" max="3566" width="7.140625" style="2" bestFit="1" customWidth="1"/>
    <col min="3567" max="3567" width="7.140625" style="2" customWidth="1"/>
    <col min="3568" max="3571" width="15.7109375" style="2" customWidth="1"/>
    <col min="3572" max="3818" width="11.42578125" style="2"/>
    <col min="3819" max="3819" width="5.5703125" style="2" customWidth="1"/>
    <col min="3820" max="3820" width="6.28515625" style="2" customWidth="1"/>
    <col min="3821" max="3821" width="122.42578125" style="2" customWidth="1"/>
    <col min="3822" max="3822" width="7.140625" style="2" bestFit="1" customWidth="1"/>
    <col min="3823" max="3823" width="7.140625" style="2" customWidth="1"/>
    <col min="3824" max="3827" width="15.7109375" style="2" customWidth="1"/>
    <col min="3828" max="4074" width="11.42578125" style="2"/>
    <col min="4075" max="4075" width="5.5703125" style="2" customWidth="1"/>
    <col min="4076" max="4076" width="6.28515625" style="2" customWidth="1"/>
    <col min="4077" max="4077" width="122.42578125" style="2" customWidth="1"/>
    <col min="4078" max="4078" width="7.140625" style="2" bestFit="1" customWidth="1"/>
    <col min="4079" max="4079" width="7.140625" style="2" customWidth="1"/>
    <col min="4080" max="4083" width="15.7109375" style="2" customWidth="1"/>
    <col min="4084" max="4330" width="11.42578125" style="2"/>
    <col min="4331" max="4331" width="5.5703125" style="2" customWidth="1"/>
    <col min="4332" max="4332" width="6.28515625" style="2" customWidth="1"/>
    <col min="4333" max="4333" width="122.42578125" style="2" customWidth="1"/>
    <col min="4334" max="4334" width="7.140625" style="2" bestFit="1" customWidth="1"/>
    <col min="4335" max="4335" width="7.140625" style="2" customWidth="1"/>
    <col min="4336" max="4339" width="15.7109375" style="2" customWidth="1"/>
    <col min="4340" max="4586" width="11.42578125" style="2"/>
    <col min="4587" max="4587" width="5.5703125" style="2" customWidth="1"/>
    <col min="4588" max="4588" width="6.28515625" style="2" customWidth="1"/>
    <col min="4589" max="4589" width="122.42578125" style="2" customWidth="1"/>
    <col min="4590" max="4590" width="7.140625" style="2" bestFit="1" customWidth="1"/>
    <col min="4591" max="4591" width="7.140625" style="2" customWidth="1"/>
    <col min="4592" max="4595" width="15.7109375" style="2" customWidth="1"/>
    <col min="4596" max="4842" width="11.42578125" style="2"/>
    <col min="4843" max="4843" width="5.5703125" style="2" customWidth="1"/>
    <col min="4844" max="4844" width="6.28515625" style="2" customWidth="1"/>
    <col min="4845" max="4845" width="122.42578125" style="2" customWidth="1"/>
    <col min="4846" max="4846" width="7.140625" style="2" bestFit="1" customWidth="1"/>
    <col min="4847" max="4847" width="7.140625" style="2" customWidth="1"/>
    <col min="4848" max="4851" width="15.7109375" style="2" customWidth="1"/>
    <col min="4852" max="5098" width="11.42578125" style="2"/>
    <col min="5099" max="5099" width="5.5703125" style="2" customWidth="1"/>
    <col min="5100" max="5100" width="6.28515625" style="2" customWidth="1"/>
    <col min="5101" max="5101" width="122.42578125" style="2" customWidth="1"/>
    <col min="5102" max="5102" width="7.140625" style="2" bestFit="1" customWidth="1"/>
    <col min="5103" max="5103" width="7.140625" style="2" customWidth="1"/>
    <col min="5104" max="5107" width="15.7109375" style="2" customWidth="1"/>
    <col min="5108" max="5354" width="11.42578125" style="2"/>
    <col min="5355" max="5355" width="5.5703125" style="2" customWidth="1"/>
    <col min="5356" max="5356" width="6.28515625" style="2" customWidth="1"/>
    <col min="5357" max="5357" width="122.42578125" style="2" customWidth="1"/>
    <col min="5358" max="5358" width="7.140625" style="2" bestFit="1" customWidth="1"/>
    <col min="5359" max="5359" width="7.140625" style="2" customWidth="1"/>
    <col min="5360" max="5363" width="15.7109375" style="2" customWidth="1"/>
    <col min="5364" max="5610" width="11.42578125" style="2"/>
    <col min="5611" max="5611" width="5.5703125" style="2" customWidth="1"/>
    <col min="5612" max="5612" width="6.28515625" style="2" customWidth="1"/>
    <col min="5613" max="5613" width="122.42578125" style="2" customWidth="1"/>
    <col min="5614" max="5614" width="7.140625" style="2" bestFit="1" customWidth="1"/>
    <col min="5615" max="5615" width="7.140625" style="2" customWidth="1"/>
    <col min="5616" max="5619" width="15.7109375" style="2" customWidth="1"/>
    <col min="5620" max="5866" width="11.42578125" style="2"/>
    <col min="5867" max="5867" width="5.5703125" style="2" customWidth="1"/>
    <col min="5868" max="5868" width="6.28515625" style="2" customWidth="1"/>
    <col min="5869" max="5869" width="122.42578125" style="2" customWidth="1"/>
    <col min="5870" max="5870" width="7.140625" style="2" bestFit="1" customWidth="1"/>
    <col min="5871" max="5871" width="7.140625" style="2" customWidth="1"/>
    <col min="5872" max="5875" width="15.7109375" style="2" customWidth="1"/>
    <col min="5876" max="6122" width="11.42578125" style="2"/>
    <col min="6123" max="6123" width="5.5703125" style="2" customWidth="1"/>
    <col min="6124" max="6124" width="6.28515625" style="2" customWidth="1"/>
    <col min="6125" max="6125" width="122.42578125" style="2" customWidth="1"/>
    <col min="6126" max="6126" width="7.140625" style="2" bestFit="1" customWidth="1"/>
    <col min="6127" max="6127" width="7.140625" style="2" customWidth="1"/>
    <col min="6128" max="6131" width="15.7109375" style="2" customWidth="1"/>
    <col min="6132" max="6378" width="11.42578125" style="2"/>
    <col min="6379" max="6379" width="5.5703125" style="2" customWidth="1"/>
    <col min="6380" max="6380" width="6.28515625" style="2" customWidth="1"/>
    <col min="6381" max="6381" width="122.42578125" style="2" customWidth="1"/>
    <col min="6382" max="6382" width="7.140625" style="2" bestFit="1" customWidth="1"/>
    <col min="6383" max="6383" width="7.140625" style="2" customWidth="1"/>
    <col min="6384" max="6387" width="15.7109375" style="2" customWidth="1"/>
    <col min="6388" max="6634" width="11.42578125" style="2"/>
    <col min="6635" max="6635" width="5.5703125" style="2" customWidth="1"/>
    <col min="6636" max="6636" width="6.28515625" style="2" customWidth="1"/>
    <col min="6637" max="6637" width="122.42578125" style="2" customWidth="1"/>
    <col min="6638" max="6638" width="7.140625" style="2" bestFit="1" customWidth="1"/>
    <col min="6639" max="6639" width="7.140625" style="2" customWidth="1"/>
    <col min="6640" max="6643" width="15.7109375" style="2" customWidth="1"/>
    <col min="6644" max="6890" width="11.42578125" style="2"/>
    <col min="6891" max="6891" width="5.5703125" style="2" customWidth="1"/>
    <col min="6892" max="6892" width="6.28515625" style="2" customWidth="1"/>
    <col min="6893" max="6893" width="122.42578125" style="2" customWidth="1"/>
    <col min="6894" max="6894" width="7.140625" style="2" bestFit="1" customWidth="1"/>
    <col min="6895" max="6895" width="7.140625" style="2" customWidth="1"/>
    <col min="6896" max="6899" width="15.7109375" style="2" customWidth="1"/>
    <col min="6900" max="7146" width="11.42578125" style="2"/>
    <col min="7147" max="7147" width="5.5703125" style="2" customWidth="1"/>
    <col min="7148" max="7148" width="6.28515625" style="2" customWidth="1"/>
    <col min="7149" max="7149" width="122.42578125" style="2" customWidth="1"/>
    <col min="7150" max="7150" width="7.140625" style="2" bestFit="1" customWidth="1"/>
    <col min="7151" max="7151" width="7.140625" style="2" customWidth="1"/>
    <col min="7152" max="7155" width="15.7109375" style="2" customWidth="1"/>
    <col min="7156" max="7402" width="11.42578125" style="2"/>
    <col min="7403" max="7403" width="5.5703125" style="2" customWidth="1"/>
    <col min="7404" max="7404" width="6.28515625" style="2" customWidth="1"/>
    <col min="7405" max="7405" width="122.42578125" style="2" customWidth="1"/>
    <col min="7406" max="7406" width="7.140625" style="2" bestFit="1" customWidth="1"/>
    <col min="7407" max="7407" width="7.140625" style="2" customWidth="1"/>
    <col min="7408" max="7411" width="15.7109375" style="2" customWidth="1"/>
    <col min="7412" max="7658" width="11.42578125" style="2"/>
    <col min="7659" max="7659" width="5.5703125" style="2" customWidth="1"/>
    <col min="7660" max="7660" width="6.28515625" style="2" customWidth="1"/>
    <col min="7661" max="7661" width="122.42578125" style="2" customWidth="1"/>
    <col min="7662" max="7662" width="7.140625" style="2" bestFit="1" customWidth="1"/>
    <col min="7663" max="7663" width="7.140625" style="2" customWidth="1"/>
    <col min="7664" max="7667" width="15.7109375" style="2" customWidth="1"/>
    <col min="7668" max="7914" width="11.42578125" style="2"/>
    <col min="7915" max="7915" width="5.5703125" style="2" customWidth="1"/>
    <col min="7916" max="7916" width="6.28515625" style="2" customWidth="1"/>
    <col min="7917" max="7917" width="122.42578125" style="2" customWidth="1"/>
    <col min="7918" max="7918" width="7.140625" style="2" bestFit="1" customWidth="1"/>
    <col min="7919" max="7919" width="7.140625" style="2" customWidth="1"/>
    <col min="7920" max="7923" width="15.7109375" style="2" customWidth="1"/>
    <col min="7924" max="8170" width="11.42578125" style="2"/>
    <col min="8171" max="8171" width="5.5703125" style="2" customWidth="1"/>
    <col min="8172" max="8172" width="6.28515625" style="2" customWidth="1"/>
    <col min="8173" max="8173" width="122.42578125" style="2" customWidth="1"/>
    <col min="8174" max="8174" width="7.140625" style="2" bestFit="1" customWidth="1"/>
    <col min="8175" max="8175" width="7.140625" style="2" customWidth="1"/>
    <col min="8176" max="8179" width="15.7109375" style="2" customWidth="1"/>
    <col min="8180" max="8426" width="11.42578125" style="2"/>
    <col min="8427" max="8427" width="5.5703125" style="2" customWidth="1"/>
    <col min="8428" max="8428" width="6.28515625" style="2" customWidth="1"/>
    <col min="8429" max="8429" width="122.42578125" style="2" customWidth="1"/>
    <col min="8430" max="8430" width="7.140625" style="2" bestFit="1" customWidth="1"/>
    <col min="8431" max="8431" width="7.140625" style="2" customWidth="1"/>
    <col min="8432" max="8435" width="15.7109375" style="2" customWidth="1"/>
    <col min="8436" max="8682" width="11.42578125" style="2"/>
    <col min="8683" max="8683" width="5.5703125" style="2" customWidth="1"/>
    <col min="8684" max="8684" width="6.28515625" style="2" customWidth="1"/>
    <col min="8685" max="8685" width="122.42578125" style="2" customWidth="1"/>
    <col min="8686" max="8686" width="7.140625" style="2" bestFit="1" customWidth="1"/>
    <col min="8687" max="8687" width="7.140625" style="2" customWidth="1"/>
    <col min="8688" max="8691" width="15.7109375" style="2" customWidth="1"/>
    <col min="8692" max="8938" width="11.42578125" style="2"/>
    <col min="8939" max="8939" width="5.5703125" style="2" customWidth="1"/>
    <col min="8940" max="8940" width="6.28515625" style="2" customWidth="1"/>
    <col min="8941" max="8941" width="122.42578125" style="2" customWidth="1"/>
    <col min="8942" max="8942" width="7.140625" style="2" bestFit="1" customWidth="1"/>
    <col min="8943" max="8943" width="7.140625" style="2" customWidth="1"/>
    <col min="8944" max="8947" width="15.7109375" style="2" customWidth="1"/>
    <col min="8948" max="9194" width="11.42578125" style="2"/>
    <col min="9195" max="9195" width="5.5703125" style="2" customWidth="1"/>
    <col min="9196" max="9196" width="6.28515625" style="2" customWidth="1"/>
    <col min="9197" max="9197" width="122.42578125" style="2" customWidth="1"/>
    <col min="9198" max="9198" width="7.140625" style="2" bestFit="1" customWidth="1"/>
    <col min="9199" max="9199" width="7.140625" style="2" customWidth="1"/>
    <col min="9200" max="9203" width="15.7109375" style="2" customWidth="1"/>
    <col min="9204" max="9450" width="11.42578125" style="2"/>
    <col min="9451" max="9451" width="5.5703125" style="2" customWidth="1"/>
    <col min="9452" max="9452" width="6.28515625" style="2" customWidth="1"/>
    <col min="9453" max="9453" width="122.42578125" style="2" customWidth="1"/>
    <col min="9454" max="9454" width="7.140625" style="2" bestFit="1" customWidth="1"/>
    <col min="9455" max="9455" width="7.140625" style="2" customWidth="1"/>
    <col min="9456" max="9459" width="15.7109375" style="2" customWidth="1"/>
    <col min="9460" max="9706" width="11.42578125" style="2"/>
    <col min="9707" max="9707" width="5.5703125" style="2" customWidth="1"/>
    <col min="9708" max="9708" width="6.28515625" style="2" customWidth="1"/>
    <col min="9709" max="9709" width="122.42578125" style="2" customWidth="1"/>
    <col min="9710" max="9710" width="7.140625" style="2" bestFit="1" customWidth="1"/>
    <col min="9711" max="9711" width="7.140625" style="2" customWidth="1"/>
    <col min="9712" max="9715" width="15.7109375" style="2" customWidth="1"/>
    <col min="9716" max="9962" width="11.42578125" style="2"/>
    <col min="9963" max="9963" width="5.5703125" style="2" customWidth="1"/>
    <col min="9964" max="9964" width="6.28515625" style="2" customWidth="1"/>
    <col min="9965" max="9965" width="122.42578125" style="2" customWidth="1"/>
    <col min="9966" max="9966" width="7.140625" style="2" bestFit="1" customWidth="1"/>
    <col min="9967" max="9967" width="7.140625" style="2" customWidth="1"/>
    <col min="9968" max="9971" width="15.7109375" style="2" customWidth="1"/>
    <col min="9972" max="10218" width="11.42578125" style="2"/>
    <col min="10219" max="10219" width="5.5703125" style="2" customWidth="1"/>
    <col min="10220" max="10220" width="6.28515625" style="2" customWidth="1"/>
    <col min="10221" max="10221" width="122.42578125" style="2" customWidth="1"/>
    <col min="10222" max="10222" width="7.140625" style="2" bestFit="1" customWidth="1"/>
    <col min="10223" max="10223" width="7.140625" style="2" customWidth="1"/>
    <col min="10224" max="10227" width="15.7109375" style="2" customWidth="1"/>
    <col min="10228" max="10474" width="11.42578125" style="2"/>
    <col min="10475" max="10475" width="5.5703125" style="2" customWidth="1"/>
    <col min="10476" max="10476" width="6.28515625" style="2" customWidth="1"/>
    <col min="10477" max="10477" width="122.42578125" style="2" customWidth="1"/>
    <col min="10478" max="10478" width="7.140625" style="2" bestFit="1" customWidth="1"/>
    <col min="10479" max="10479" width="7.140625" style="2" customWidth="1"/>
    <col min="10480" max="10483" width="15.7109375" style="2" customWidth="1"/>
    <col min="10484" max="10730" width="11.42578125" style="2"/>
    <col min="10731" max="10731" width="5.5703125" style="2" customWidth="1"/>
    <col min="10732" max="10732" width="6.28515625" style="2" customWidth="1"/>
    <col min="10733" max="10733" width="122.42578125" style="2" customWidth="1"/>
    <col min="10734" max="10734" width="7.140625" style="2" bestFit="1" customWidth="1"/>
    <col min="10735" max="10735" width="7.140625" style="2" customWidth="1"/>
    <col min="10736" max="10739" width="15.7109375" style="2" customWidth="1"/>
    <col min="10740" max="10986" width="11.42578125" style="2"/>
    <col min="10987" max="10987" width="5.5703125" style="2" customWidth="1"/>
    <col min="10988" max="10988" width="6.28515625" style="2" customWidth="1"/>
    <col min="10989" max="10989" width="122.42578125" style="2" customWidth="1"/>
    <col min="10990" max="10990" width="7.140625" style="2" bestFit="1" customWidth="1"/>
    <col min="10991" max="10991" width="7.140625" style="2" customWidth="1"/>
    <col min="10992" max="10995" width="15.7109375" style="2" customWidth="1"/>
    <col min="10996" max="11242" width="11.42578125" style="2"/>
    <col min="11243" max="11243" width="5.5703125" style="2" customWidth="1"/>
    <col min="11244" max="11244" width="6.28515625" style="2" customWidth="1"/>
    <col min="11245" max="11245" width="122.42578125" style="2" customWidth="1"/>
    <col min="11246" max="11246" width="7.140625" style="2" bestFit="1" customWidth="1"/>
    <col min="11247" max="11247" width="7.140625" style="2" customWidth="1"/>
    <col min="11248" max="11251" width="15.7109375" style="2" customWidth="1"/>
    <col min="11252" max="11498" width="11.42578125" style="2"/>
    <col min="11499" max="11499" width="5.5703125" style="2" customWidth="1"/>
    <col min="11500" max="11500" width="6.28515625" style="2" customWidth="1"/>
    <col min="11501" max="11501" width="122.42578125" style="2" customWidth="1"/>
    <col min="11502" max="11502" width="7.140625" style="2" bestFit="1" customWidth="1"/>
    <col min="11503" max="11503" width="7.140625" style="2" customWidth="1"/>
    <col min="11504" max="11507" width="15.7109375" style="2" customWidth="1"/>
    <col min="11508" max="11754" width="11.42578125" style="2"/>
    <col min="11755" max="11755" width="5.5703125" style="2" customWidth="1"/>
    <col min="11756" max="11756" width="6.28515625" style="2" customWidth="1"/>
    <col min="11757" max="11757" width="122.42578125" style="2" customWidth="1"/>
    <col min="11758" max="11758" width="7.140625" style="2" bestFit="1" customWidth="1"/>
    <col min="11759" max="11759" width="7.140625" style="2" customWidth="1"/>
    <col min="11760" max="11763" width="15.7109375" style="2" customWidth="1"/>
    <col min="11764" max="12010" width="11.42578125" style="2"/>
    <col min="12011" max="12011" width="5.5703125" style="2" customWidth="1"/>
    <col min="12012" max="12012" width="6.28515625" style="2" customWidth="1"/>
    <col min="12013" max="12013" width="122.42578125" style="2" customWidth="1"/>
    <col min="12014" max="12014" width="7.140625" style="2" bestFit="1" customWidth="1"/>
    <col min="12015" max="12015" width="7.140625" style="2" customWidth="1"/>
    <col min="12016" max="12019" width="15.7109375" style="2" customWidth="1"/>
    <col min="12020" max="12266" width="11.42578125" style="2"/>
    <col min="12267" max="12267" width="5.5703125" style="2" customWidth="1"/>
    <col min="12268" max="12268" width="6.28515625" style="2" customWidth="1"/>
    <col min="12269" max="12269" width="122.42578125" style="2" customWidth="1"/>
    <col min="12270" max="12270" width="7.140625" style="2" bestFit="1" customWidth="1"/>
    <col min="12271" max="12271" width="7.140625" style="2" customWidth="1"/>
    <col min="12272" max="12275" width="15.7109375" style="2" customWidth="1"/>
    <col min="12276" max="12522" width="11.42578125" style="2"/>
    <col min="12523" max="12523" width="5.5703125" style="2" customWidth="1"/>
    <col min="12524" max="12524" width="6.28515625" style="2" customWidth="1"/>
    <col min="12525" max="12525" width="122.42578125" style="2" customWidth="1"/>
    <col min="12526" max="12526" width="7.140625" style="2" bestFit="1" customWidth="1"/>
    <col min="12527" max="12527" width="7.140625" style="2" customWidth="1"/>
    <col min="12528" max="12531" width="15.7109375" style="2" customWidth="1"/>
    <col min="12532" max="12778" width="11.42578125" style="2"/>
    <col min="12779" max="12779" width="5.5703125" style="2" customWidth="1"/>
    <col min="12780" max="12780" width="6.28515625" style="2" customWidth="1"/>
    <col min="12781" max="12781" width="122.42578125" style="2" customWidth="1"/>
    <col min="12782" max="12782" width="7.140625" style="2" bestFit="1" customWidth="1"/>
    <col min="12783" max="12783" width="7.140625" style="2" customWidth="1"/>
    <col min="12784" max="12787" width="15.7109375" style="2" customWidth="1"/>
    <col min="12788" max="13034" width="11.42578125" style="2"/>
    <col min="13035" max="13035" width="5.5703125" style="2" customWidth="1"/>
    <col min="13036" max="13036" width="6.28515625" style="2" customWidth="1"/>
    <col min="13037" max="13037" width="122.42578125" style="2" customWidth="1"/>
    <col min="13038" max="13038" width="7.140625" style="2" bestFit="1" customWidth="1"/>
    <col min="13039" max="13039" width="7.140625" style="2" customWidth="1"/>
    <col min="13040" max="13043" width="15.7109375" style="2" customWidth="1"/>
    <col min="13044" max="13290" width="11.42578125" style="2"/>
    <col min="13291" max="13291" width="5.5703125" style="2" customWidth="1"/>
    <col min="13292" max="13292" width="6.28515625" style="2" customWidth="1"/>
    <col min="13293" max="13293" width="122.42578125" style="2" customWidth="1"/>
    <col min="13294" max="13294" width="7.140625" style="2" bestFit="1" customWidth="1"/>
    <col min="13295" max="13295" width="7.140625" style="2" customWidth="1"/>
    <col min="13296" max="13299" width="15.7109375" style="2" customWidth="1"/>
    <col min="13300" max="13546" width="11.42578125" style="2"/>
    <col min="13547" max="13547" width="5.5703125" style="2" customWidth="1"/>
    <col min="13548" max="13548" width="6.28515625" style="2" customWidth="1"/>
    <col min="13549" max="13549" width="122.42578125" style="2" customWidth="1"/>
    <col min="13550" max="13550" width="7.140625" style="2" bestFit="1" customWidth="1"/>
    <col min="13551" max="13551" width="7.140625" style="2" customWidth="1"/>
    <col min="13552" max="13555" width="15.7109375" style="2" customWidth="1"/>
    <col min="13556" max="13802" width="11.42578125" style="2"/>
    <col min="13803" max="13803" width="5.5703125" style="2" customWidth="1"/>
    <col min="13804" max="13804" width="6.28515625" style="2" customWidth="1"/>
    <col min="13805" max="13805" width="122.42578125" style="2" customWidth="1"/>
    <col min="13806" max="13806" width="7.140625" style="2" bestFit="1" customWidth="1"/>
    <col min="13807" max="13807" width="7.140625" style="2" customWidth="1"/>
    <col min="13808" max="13811" width="15.7109375" style="2" customWidth="1"/>
    <col min="13812" max="14058" width="11.42578125" style="2"/>
    <col min="14059" max="14059" width="5.5703125" style="2" customWidth="1"/>
    <col min="14060" max="14060" width="6.28515625" style="2" customWidth="1"/>
    <col min="14061" max="14061" width="122.42578125" style="2" customWidth="1"/>
    <col min="14062" max="14062" width="7.140625" style="2" bestFit="1" customWidth="1"/>
    <col min="14063" max="14063" width="7.140625" style="2" customWidth="1"/>
    <col min="14064" max="14067" width="15.7109375" style="2" customWidth="1"/>
    <col min="14068" max="14314" width="11.42578125" style="2"/>
    <col min="14315" max="14315" width="5.5703125" style="2" customWidth="1"/>
    <col min="14316" max="14316" width="6.28515625" style="2" customWidth="1"/>
    <col min="14317" max="14317" width="122.42578125" style="2" customWidth="1"/>
    <col min="14318" max="14318" width="7.140625" style="2" bestFit="1" customWidth="1"/>
    <col min="14319" max="14319" width="7.140625" style="2" customWidth="1"/>
    <col min="14320" max="14323" width="15.7109375" style="2" customWidth="1"/>
    <col min="14324" max="14570" width="11.42578125" style="2"/>
    <col min="14571" max="14571" width="5.5703125" style="2" customWidth="1"/>
    <col min="14572" max="14572" width="6.28515625" style="2" customWidth="1"/>
    <col min="14573" max="14573" width="122.42578125" style="2" customWidth="1"/>
    <col min="14574" max="14574" width="7.140625" style="2" bestFit="1" customWidth="1"/>
    <col min="14575" max="14575" width="7.140625" style="2" customWidth="1"/>
    <col min="14576" max="14579" width="15.7109375" style="2" customWidth="1"/>
    <col min="14580" max="14826" width="11.42578125" style="2"/>
    <col min="14827" max="14827" width="5.5703125" style="2" customWidth="1"/>
    <col min="14828" max="14828" width="6.28515625" style="2" customWidth="1"/>
    <col min="14829" max="14829" width="122.42578125" style="2" customWidth="1"/>
    <col min="14830" max="14830" width="7.140625" style="2" bestFit="1" customWidth="1"/>
    <col min="14831" max="14831" width="7.140625" style="2" customWidth="1"/>
    <col min="14832" max="14835" width="15.7109375" style="2" customWidth="1"/>
    <col min="14836" max="15082" width="11.42578125" style="2"/>
    <col min="15083" max="15083" width="5.5703125" style="2" customWidth="1"/>
    <col min="15084" max="15084" width="6.28515625" style="2" customWidth="1"/>
    <col min="15085" max="15085" width="122.42578125" style="2" customWidth="1"/>
    <col min="15086" max="15086" width="7.140625" style="2" bestFit="1" customWidth="1"/>
    <col min="15087" max="15087" width="7.140625" style="2" customWidth="1"/>
    <col min="15088" max="15091" width="15.7109375" style="2" customWidth="1"/>
    <col min="15092" max="15338" width="11.42578125" style="2"/>
    <col min="15339" max="15339" width="5.5703125" style="2" customWidth="1"/>
    <col min="15340" max="15340" width="6.28515625" style="2" customWidth="1"/>
    <col min="15341" max="15341" width="122.42578125" style="2" customWidth="1"/>
    <col min="15342" max="15342" width="7.140625" style="2" bestFit="1" customWidth="1"/>
    <col min="15343" max="15343" width="7.140625" style="2" customWidth="1"/>
    <col min="15344" max="15347" width="15.7109375" style="2" customWidth="1"/>
    <col min="15348" max="15594" width="11.42578125" style="2"/>
    <col min="15595" max="15595" width="5.5703125" style="2" customWidth="1"/>
    <col min="15596" max="15596" width="6.28515625" style="2" customWidth="1"/>
    <col min="15597" max="15597" width="122.42578125" style="2" customWidth="1"/>
    <col min="15598" max="15598" width="7.140625" style="2" bestFit="1" customWidth="1"/>
    <col min="15599" max="15599" width="7.140625" style="2" customWidth="1"/>
    <col min="15600" max="15603" width="15.7109375" style="2" customWidth="1"/>
    <col min="15604" max="15850" width="11.42578125" style="2"/>
    <col min="15851" max="15851" width="5.5703125" style="2" customWidth="1"/>
    <col min="15852" max="15852" width="6.28515625" style="2" customWidth="1"/>
    <col min="15853" max="15853" width="122.42578125" style="2" customWidth="1"/>
    <col min="15854" max="15854" width="7.140625" style="2" bestFit="1" customWidth="1"/>
    <col min="15855" max="15855" width="7.140625" style="2" customWidth="1"/>
    <col min="15856" max="15859" width="15.7109375" style="2" customWidth="1"/>
    <col min="15860" max="16106" width="11.42578125" style="2"/>
    <col min="16107" max="16107" width="5.5703125" style="2" customWidth="1"/>
    <col min="16108" max="16108" width="6.28515625" style="2" customWidth="1"/>
    <col min="16109" max="16109" width="122.42578125" style="2" customWidth="1"/>
    <col min="16110" max="16110" width="7.140625" style="2" bestFit="1" customWidth="1"/>
    <col min="16111" max="16111" width="7.140625" style="2" customWidth="1"/>
    <col min="16112" max="16115" width="15.7109375" style="2" customWidth="1"/>
    <col min="16116" max="16371" width="11.42578125" style="2"/>
    <col min="16372" max="16384" width="11.5703125" style="2" customWidth="1"/>
  </cols>
  <sheetData>
    <row r="1" spans="1:9" s="196" customFormat="1" ht="101.25" customHeight="1" thickBot="1" x14ac:dyDescent="0.35">
      <c r="A1" s="882" t="str">
        <f>+CARÁTULA!B16</f>
        <v>PROYECTO: 
CONSTRUCCIÓN DE LA ESTACIÓN TRANSFORMADORA MENDOZA NORTE 220/132 kV Y
OBRAS COMPLEMENTARIAS
ALTERNATIVA 1
OBLIGATORIA</v>
      </c>
      <c r="B1" s="883"/>
      <c r="C1" s="883"/>
      <c r="D1" s="883"/>
      <c r="E1" s="883"/>
      <c r="F1" s="883"/>
      <c r="G1" s="883"/>
      <c r="H1" s="883"/>
      <c r="I1" s="884"/>
    </row>
    <row r="2" spans="1:9" ht="5.0999999999999996" customHeight="1" thickBot="1" x14ac:dyDescent="0.25">
      <c r="A2" s="9"/>
      <c r="B2" s="9"/>
      <c r="C2" s="8"/>
      <c r="D2" s="9"/>
      <c r="E2" s="9"/>
      <c r="F2" s="8"/>
      <c r="G2" s="8"/>
      <c r="H2" s="8"/>
      <c r="I2" s="8"/>
    </row>
    <row r="3" spans="1:9" ht="20.100000000000001" customHeight="1" thickBot="1" x14ac:dyDescent="0.25">
      <c r="A3" s="768" t="str">
        <f>+INDICE!C19</f>
        <v>C-3.2 Obras Civiles Ampliación ET Las Heras</v>
      </c>
      <c r="B3" s="769"/>
      <c r="C3" s="769"/>
      <c r="D3" s="769"/>
      <c r="E3" s="769"/>
      <c r="F3" s="769"/>
      <c r="G3" s="769"/>
      <c r="H3" s="769"/>
      <c r="I3" s="769"/>
    </row>
    <row r="4" spans="1:9" ht="5.0999999999999996" customHeight="1" thickBot="1" x14ac:dyDescent="0.25">
      <c r="A4" s="9"/>
      <c r="B4" s="9"/>
      <c r="C4" s="8"/>
      <c r="D4" s="8"/>
      <c r="E4" s="8"/>
      <c r="F4" s="8"/>
      <c r="G4" s="8"/>
    </row>
    <row r="5" spans="1:9" ht="15" customHeight="1" x14ac:dyDescent="0.2">
      <c r="A5" s="771" t="s">
        <v>28</v>
      </c>
      <c r="B5" s="774" t="s">
        <v>29</v>
      </c>
      <c r="C5" s="80"/>
      <c r="D5" s="755" t="s">
        <v>30</v>
      </c>
      <c r="E5" s="755" t="s">
        <v>31</v>
      </c>
      <c r="F5" s="777" t="s">
        <v>32</v>
      </c>
      <c r="G5" s="778"/>
      <c r="H5" s="777" t="s">
        <v>33</v>
      </c>
      <c r="I5" s="780"/>
    </row>
    <row r="6" spans="1:9" ht="15" customHeight="1" x14ac:dyDescent="0.2">
      <c r="A6" s="772"/>
      <c r="B6" s="775"/>
      <c r="C6" s="81" t="s">
        <v>34</v>
      </c>
      <c r="D6" s="756"/>
      <c r="E6" s="756"/>
      <c r="F6" s="779"/>
      <c r="G6" s="779"/>
      <c r="H6" s="779"/>
      <c r="I6" s="781"/>
    </row>
    <row r="7" spans="1:9" ht="36" customHeight="1" thickBot="1" x14ac:dyDescent="0.25">
      <c r="A7" s="773"/>
      <c r="B7" s="776"/>
      <c r="C7" s="82"/>
      <c r="D7" s="757"/>
      <c r="E7" s="757"/>
      <c r="F7" s="26" t="s">
        <v>21</v>
      </c>
      <c r="G7" s="26" t="s">
        <v>22</v>
      </c>
      <c r="H7" s="26" t="s">
        <v>21</v>
      </c>
      <c r="I7" s="27" t="s">
        <v>22</v>
      </c>
    </row>
    <row r="8" spans="1:9" ht="15" customHeight="1" x14ac:dyDescent="0.2">
      <c r="A8" s="193">
        <v>1</v>
      </c>
      <c r="B8" s="194"/>
      <c r="C8" s="195" t="s">
        <v>138</v>
      </c>
      <c r="D8" s="549"/>
      <c r="E8" s="550"/>
      <c r="F8" s="551"/>
      <c r="G8" s="552"/>
      <c r="H8" s="541">
        <f>+SUM(H9:H11)</f>
        <v>0</v>
      </c>
      <c r="I8" s="542">
        <f>+SUM(I9:I11)</f>
        <v>0</v>
      </c>
    </row>
    <row r="9" spans="1:9" ht="15" customHeight="1" x14ac:dyDescent="0.2">
      <c r="A9" s="31"/>
      <c r="B9" s="93" t="s">
        <v>35</v>
      </c>
      <c r="C9" s="79" t="s">
        <v>140</v>
      </c>
      <c r="D9" s="330" t="s">
        <v>36</v>
      </c>
      <c r="E9" s="553">
        <v>1</v>
      </c>
      <c r="F9" s="554"/>
      <c r="G9" s="555"/>
      <c r="H9" s="543">
        <f>+E9*F9</f>
        <v>0</v>
      </c>
      <c r="I9" s="545">
        <f>+G9*E9</f>
        <v>0</v>
      </c>
    </row>
    <row r="10" spans="1:9" ht="15" customHeight="1" x14ac:dyDescent="0.2">
      <c r="A10" s="31"/>
      <c r="B10" s="93" t="s">
        <v>139</v>
      </c>
      <c r="C10" s="79" t="s">
        <v>142</v>
      </c>
      <c r="D10" s="330" t="s">
        <v>36</v>
      </c>
      <c r="E10" s="553">
        <v>1</v>
      </c>
      <c r="F10" s="554"/>
      <c r="G10" s="555"/>
      <c r="H10" s="543">
        <f>+E10*F10</f>
        <v>0</v>
      </c>
      <c r="I10" s="545">
        <f>+G10*E10</f>
        <v>0</v>
      </c>
    </row>
    <row r="11" spans="1:9" ht="15" customHeight="1" x14ac:dyDescent="0.2">
      <c r="A11" s="31"/>
      <c r="B11" s="93" t="s">
        <v>141</v>
      </c>
      <c r="C11" s="94" t="s">
        <v>657</v>
      </c>
      <c r="D11" s="330" t="s">
        <v>36</v>
      </c>
      <c r="E11" s="556">
        <v>1</v>
      </c>
      <c r="F11" s="554"/>
      <c r="G11" s="555"/>
      <c r="H11" s="543">
        <f>+E11*F11</f>
        <v>0</v>
      </c>
      <c r="I11" s="545">
        <f>+G11*E11</f>
        <v>0</v>
      </c>
    </row>
    <row r="12" spans="1:9" ht="4.5" customHeight="1" x14ac:dyDescent="0.2">
      <c r="A12" s="31"/>
      <c r="B12" s="93"/>
      <c r="C12" s="94"/>
      <c r="D12" s="330"/>
      <c r="E12" s="556"/>
      <c r="F12" s="554"/>
      <c r="G12" s="555"/>
      <c r="H12" s="543"/>
      <c r="I12" s="545"/>
    </row>
    <row r="13" spans="1:9" ht="15" customHeight="1" x14ac:dyDescent="0.2">
      <c r="A13" s="31">
        <v>2</v>
      </c>
      <c r="B13" s="30"/>
      <c r="C13" s="42" t="s">
        <v>799</v>
      </c>
      <c r="D13" s="330" t="s">
        <v>36</v>
      </c>
      <c r="E13" s="553">
        <v>1</v>
      </c>
      <c r="F13" s="554"/>
      <c r="G13" s="555"/>
      <c r="H13" s="546">
        <f>+E13*F13</f>
        <v>0</v>
      </c>
      <c r="I13" s="547">
        <f>+G13*E13</f>
        <v>0</v>
      </c>
    </row>
    <row r="14" spans="1:9" ht="15" customHeight="1" x14ac:dyDescent="0.2">
      <c r="A14" s="31"/>
      <c r="B14" s="30"/>
      <c r="C14" s="42"/>
      <c r="D14" s="330"/>
      <c r="E14" s="553"/>
      <c r="F14" s="554"/>
      <c r="G14" s="555"/>
      <c r="H14" s="543"/>
      <c r="I14" s="545"/>
    </row>
    <row r="15" spans="1:9" ht="15" customHeight="1" x14ac:dyDescent="0.2">
      <c r="A15" s="31">
        <v>3</v>
      </c>
      <c r="B15" s="30"/>
      <c r="C15" s="42" t="s">
        <v>800</v>
      </c>
      <c r="D15" s="330" t="s">
        <v>36</v>
      </c>
      <c r="E15" s="553">
        <v>1</v>
      </c>
      <c r="F15" s="554"/>
      <c r="G15" s="555"/>
      <c r="H15" s="546">
        <f>+E15*F15</f>
        <v>0</v>
      </c>
      <c r="I15" s="547">
        <f>+G15*E15</f>
        <v>0</v>
      </c>
    </row>
    <row r="16" spans="1:9" ht="4.5" customHeight="1" x14ac:dyDescent="0.2">
      <c r="A16" s="31"/>
      <c r="B16" s="93"/>
      <c r="C16" s="94"/>
      <c r="D16" s="330"/>
      <c r="E16" s="556"/>
      <c r="F16" s="554"/>
      <c r="G16" s="555"/>
      <c r="H16" s="543"/>
      <c r="I16" s="545"/>
    </row>
    <row r="17" spans="1:9" ht="15" customHeight="1" x14ac:dyDescent="0.2">
      <c r="A17" s="31">
        <v>4</v>
      </c>
      <c r="B17" s="30"/>
      <c r="C17" s="42" t="s">
        <v>164</v>
      </c>
      <c r="D17" s="330"/>
      <c r="E17" s="553"/>
      <c r="F17" s="554"/>
      <c r="G17" s="555"/>
      <c r="H17" s="546">
        <f>+SUM(H18:H19)</f>
        <v>0</v>
      </c>
      <c r="I17" s="547">
        <f>+SUM(I18:I19)</f>
        <v>0</v>
      </c>
    </row>
    <row r="18" spans="1:9" ht="15" customHeight="1" x14ac:dyDescent="0.2">
      <c r="A18" s="31"/>
      <c r="B18" s="93" t="s">
        <v>70</v>
      </c>
      <c r="C18" s="79" t="s">
        <v>171</v>
      </c>
      <c r="D18" s="330" t="s">
        <v>36</v>
      </c>
      <c r="E18" s="556">
        <v>1</v>
      </c>
      <c r="F18" s="554"/>
      <c r="G18" s="555"/>
      <c r="H18" s="543">
        <f>+F18*E18</f>
        <v>0</v>
      </c>
      <c r="I18" s="545">
        <f>+G18*E18</f>
        <v>0</v>
      </c>
    </row>
    <row r="19" spans="1:9" ht="15" customHeight="1" x14ac:dyDescent="0.2">
      <c r="A19" s="31"/>
      <c r="B19" s="93" t="s">
        <v>71</v>
      </c>
      <c r="C19" s="79" t="s">
        <v>172</v>
      </c>
      <c r="D19" s="330" t="s">
        <v>36</v>
      </c>
      <c r="E19" s="556">
        <v>1</v>
      </c>
      <c r="F19" s="554"/>
      <c r="G19" s="555"/>
      <c r="H19" s="543">
        <f>+F19*E19</f>
        <v>0</v>
      </c>
      <c r="I19" s="545">
        <f>+G19*E19</f>
        <v>0</v>
      </c>
    </row>
    <row r="20" spans="1:9" ht="4.5" customHeight="1" x14ac:dyDescent="0.2">
      <c r="A20" s="31"/>
      <c r="B20" s="93"/>
      <c r="C20" s="94"/>
      <c r="D20" s="330"/>
      <c r="E20" s="556"/>
      <c r="F20" s="554"/>
      <c r="G20" s="555"/>
      <c r="H20" s="543"/>
      <c r="I20" s="545"/>
    </row>
    <row r="21" spans="1:9" ht="15" customHeight="1" x14ac:dyDescent="0.2">
      <c r="A21" s="31">
        <v>5</v>
      </c>
      <c r="B21" s="30"/>
      <c r="C21" s="42" t="s">
        <v>658</v>
      </c>
      <c r="D21" s="330"/>
      <c r="E21" s="557"/>
      <c r="F21" s="554"/>
      <c r="G21" s="555"/>
      <c r="H21" s="546">
        <f>+SUM(H22:H33)</f>
        <v>0</v>
      </c>
      <c r="I21" s="547">
        <f>+SUM(I22:I33)</f>
        <v>0</v>
      </c>
    </row>
    <row r="22" spans="1:9" ht="15" customHeight="1" x14ac:dyDescent="0.2">
      <c r="A22" s="33"/>
      <c r="B22" s="93" t="s">
        <v>86</v>
      </c>
      <c r="C22" s="78" t="s">
        <v>175</v>
      </c>
      <c r="D22" s="330" t="s">
        <v>36</v>
      </c>
      <c r="E22" s="558">
        <v>1</v>
      </c>
      <c r="F22" s="554"/>
      <c r="G22" s="555"/>
      <c r="H22" s="543">
        <f>+E22*F22</f>
        <v>0</v>
      </c>
      <c r="I22" s="545">
        <f>+G22*E22</f>
        <v>0</v>
      </c>
    </row>
    <row r="23" spans="1:9" ht="15" customHeight="1" x14ac:dyDescent="0.2">
      <c r="A23" s="33"/>
      <c r="B23" s="93" t="s">
        <v>88</v>
      </c>
      <c r="C23" s="78" t="s">
        <v>177</v>
      </c>
      <c r="D23" s="330" t="s">
        <v>36</v>
      </c>
      <c r="E23" s="558">
        <v>1</v>
      </c>
      <c r="F23" s="554"/>
      <c r="G23" s="555"/>
      <c r="H23" s="543">
        <f t="shared" ref="H23:H33" si="0">+E23*F23</f>
        <v>0</v>
      </c>
      <c r="I23" s="545">
        <f t="shared" ref="I23:I33" si="1">+G23*E23</f>
        <v>0</v>
      </c>
    </row>
    <row r="24" spans="1:9" ht="15" customHeight="1" x14ac:dyDescent="0.2">
      <c r="A24" s="33"/>
      <c r="B24" s="93" t="s">
        <v>90</v>
      </c>
      <c r="C24" s="78" t="s">
        <v>179</v>
      </c>
      <c r="D24" s="330" t="s">
        <v>36</v>
      </c>
      <c r="E24" s="558">
        <v>1</v>
      </c>
      <c r="F24" s="554"/>
      <c r="G24" s="555"/>
      <c r="H24" s="543">
        <f t="shared" si="0"/>
        <v>0</v>
      </c>
      <c r="I24" s="545">
        <f t="shared" si="1"/>
        <v>0</v>
      </c>
    </row>
    <row r="25" spans="1:9" ht="15" customHeight="1" x14ac:dyDescent="0.2">
      <c r="A25" s="33"/>
      <c r="B25" s="93" t="s">
        <v>92</v>
      </c>
      <c r="C25" s="78" t="s">
        <v>181</v>
      </c>
      <c r="D25" s="330" t="s">
        <v>36</v>
      </c>
      <c r="E25" s="558">
        <v>1</v>
      </c>
      <c r="F25" s="554"/>
      <c r="G25" s="555"/>
      <c r="H25" s="543">
        <f t="shared" si="0"/>
        <v>0</v>
      </c>
      <c r="I25" s="545">
        <f t="shared" si="1"/>
        <v>0</v>
      </c>
    </row>
    <row r="26" spans="1:9" ht="15" customHeight="1" x14ac:dyDescent="0.2">
      <c r="A26" s="33"/>
      <c r="B26" s="93" t="s">
        <v>94</v>
      </c>
      <c r="C26" s="78" t="s">
        <v>183</v>
      </c>
      <c r="D26" s="330" t="s">
        <v>36</v>
      </c>
      <c r="E26" s="558">
        <v>1</v>
      </c>
      <c r="F26" s="554"/>
      <c r="G26" s="555"/>
      <c r="H26" s="543">
        <f t="shared" si="0"/>
        <v>0</v>
      </c>
      <c r="I26" s="545">
        <f t="shared" si="1"/>
        <v>0</v>
      </c>
    </row>
    <row r="27" spans="1:9" ht="15" customHeight="1" x14ac:dyDescent="0.2">
      <c r="A27" s="33"/>
      <c r="B27" s="93" t="s">
        <v>96</v>
      </c>
      <c r="C27" s="78" t="s">
        <v>185</v>
      </c>
      <c r="D27" s="330" t="s">
        <v>36</v>
      </c>
      <c r="E27" s="558">
        <v>1</v>
      </c>
      <c r="F27" s="554"/>
      <c r="G27" s="555"/>
      <c r="H27" s="543">
        <f t="shared" si="0"/>
        <v>0</v>
      </c>
      <c r="I27" s="545">
        <f t="shared" si="1"/>
        <v>0</v>
      </c>
    </row>
    <row r="28" spans="1:9" ht="15" customHeight="1" x14ac:dyDescent="0.2">
      <c r="A28" s="33"/>
      <c r="B28" s="93" t="s">
        <v>98</v>
      </c>
      <c r="C28" s="78" t="s">
        <v>187</v>
      </c>
      <c r="D28" s="330" t="s">
        <v>36</v>
      </c>
      <c r="E28" s="558">
        <v>1</v>
      </c>
      <c r="F28" s="554"/>
      <c r="G28" s="555"/>
      <c r="H28" s="543">
        <f t="shared" si="0"/>
        <v>0</v>
      </c>
      <c r="I28" s="545">
        <f t="shared" si="1"/>
        <v>0</v>
      </c>
    </row>
    <row r="29" spans="1:9" ht="15" customHeight="1" x14ac:dyDescent="0.2">
      <c r="A29" s="33"/>
      <c r="B29" s="93" t="s">
        <v>100</v>
      </c>
      <c r="C29" s="78" t="s">
        <v>189</v>
      </c>
      <c r="D29" s="330" t="s">
        <v>36</v>
      </c>
      <c r="E29" s="558">
        <v>1</v>
      </c>
      <c r="F29" s="554"/>
      <c r="G29" s="555"/>
      <c r="H29" s="543">
        <f t="shared" si="0"/>
        <v>0</v>
      </c>
      <c r="I29" s="545">
        <f t="shared" si="1"/>
        <v>0</v>
      </c>
    </row>
    <row r="30" spans="1:9" ht="15" customHeight="1" x14ac:dyDescent="0.2">
      <c r="A30" s="33"/>
      <c r="B30" s="93" t="s">
        <v>102</v>
      </c>
      <c r="C30" s="78" t="s">
        <v>193</v>
      </c>
      <c r="D30" s="330" t="s">
        <v>36</v>
      </c>
      <c r="E30" s="558">
        <v>1</v>
      </c>
      <c r="F30" s="554"/>
      <c r="G30" s="555"/>
      <c r="H30" s="543">
        <f t="shared" si="0"/>
        <v>0</v>
      </c>
      <c r="I30" s="545">
        <f t="shared" si="1"/>
        <v>0</v>
      </c>
    </row>
    <row r="31" spans="1:9" ht="15" customHeight="1" x14ac:dyDescent="0.2">
      <c r="A31" s="33"/>
      <c r="B31" s="93" t="s">
        <v>104</v>
      </c>
      <c r="C31" s="78" t="s">
        <v>195</v>
      </c>
      <c r="D31" s="330" t="s">
        <v>36</v>
      </c>
      <c r="E31" s="558">
        <v>1</v>
      </c>
      <c r="F31" s="554"/>
      <c r="G31" s="555"/>
      <c r="H31" s="543">
        <f t="shared" si="0"/>
        <v>0</v>
      </c>
      <c r="I31" s="545">
        <f t="shared" si="1"/>
        <v>0</v>
      </c>
    </row>
    <row r="32" spans="1:9" ht="15" customHeight="1" x14ac:dyDescent="0.2">
      <c r="A32" s="33"/>
      <c r="B32" s="93" t="s">
        <v>659</v>
      </c>
      <c r="C32" s="78" t="s">
        <v>197</v>
      </c>
      <c r="D32" s="330" t="s">
        <v>36</v>
      </c>
      <c r="E32" s="558">
        <v>1</v>
      </c>
      <c r="F32" s="554"/>
      <c r="G32" s="555"/>
      <c r="H32" s="543">
        <f t="shared" si="0"/>
        <v>0</v>
      </c>
      <c r="I32" s="545">
        <f t="shared" si="1"/>
        <v>0</v>
      </c>
    </row>
    <row r="33" spans="1:9" ht="15" customHeight="1" x14ac:dyDescent="0.2">
      <c r="A33" s="33"/>
      <c r="B33" s="93" t="s">
        <v>660</v>
      </c>
      <c r="C33" s="78" t="s">
        <v>199</v>
      </c>
      <c r="D33" s="330" t="s">
        <v>36</v>
      </c>
      <c r="E33" s="558">
        <v>1</v>
      </c>
      <c r="F33" s="554"/>
      <c r="G33" s="555"/>
      <c r="H33" s="543">
        <f t="shared" si="0"/>
        <v>0</v>
      </c>
      <c r="I33" s="545">
        <f t="shared" si="1"/>
        <v>0</v>
      </c>
    </row>
    <row r="34" spans="1:9" ht="4.5" customHeight="1" x14ac:dyDescent="0.2">
      <c r="A34" s="31"/>
      <c r="B34" s="93"/>
      <c r="C34" s="94"/>
      <c r="D34" s="330"/>
      <c r="E34" s="556"/>
      <c r="F34" s="554"/>
      <c r="G34" s="555"/>
      <c r="H34" s="543"/>
      <c r="I34" s="545"/>
    </row>
    <row r="35" spans="1:9" ht="15" customHeight="1" x14ac:dyDescent="0.2">
      <c r="A35" s="31">
        <v>6</v>
      </c>
      <c r="B35" s="30"/>
      <c r="C35" s="42" t="s">
        <v>201</v>
      </c>
      <c r="D35" s="330"/>
      <c r="E35" s="557"/>
      <c r="F35" s="554"/>
      <c r="G35" s="555"/>
      <c r="H35" s="546">
        <f>SUM(H36:H38)</f>
        <v>0</v>
      </c>
      <c r="I35" s="547">
        <f>+SUM(I36:I38)</f>
        <v>0</v>
      </c>
    </row>
    <row r="36" spans="1:9" ht="15" customHeight="1" x14ac:dyDescent="0.2">
      <c r="A36" s="33"/>
      <c r="B36" s="93" t="s">
        <v>275</v>
      </c>
      <c r="C36" s="78" t="s">
        <v>203</v>
      </c>
      <c r="D36" s="330" t="s">
        <v>36</v>
      </c>
      <c r="E36" s="558">
        <v>1</v>
      </c>
      <c r="F36" s="554"/>
      <c r="G36" s="555"/>
      <c r="H36" s="543">
        <f>+E36*F36</f>
        <v>0</v>
      </c>
      <c r="I36" s="545">
        <f>+E36*G36</f>
        <v>0</v>
      </c>
    </row>
    <row r="37" spans="1:9" ht="15" customHeight="1" x14ac:dyDescent="0.2">
      <c r="A37" s="46"/>
      <c r="B37" s="93" t="s">
        <v>306</v>
      </c>
      <c r="C37" s="78" t="s">
        <v>205</v>
      </c>
      <c r="D37" s="330" t="s">
        <v>36</v>
      </c>
      <c r="E37" s="558">
        <v>1</v>
      </c>
      <c r="F37" s="554"/>
      <c r="G37" s="555"/>
      <c r="H37" s="543">
        <f>+E37*F37</f>
        <v>0</v>
      </c>
      <c r="I37" s="545">
        <f>+E37*G37</f>
        <v>0</v>
      </c>
    </row>
    <row r="38" spans="1:9" ht="15" customHeight="1" x14ac:dyDescent="0.2">
      <c r="A38" s="33"/>
      <c r="B38" s="93" t="s">
        <v>276</v>
      </c>
      <c r="C38" s="78" t="s">
        <v>207</v>
      </c>
      <c r="D38" s="330" t="s">
        <v>36</v>
      </c>
      <c r="E38" s="558">
        <v>1</v>
      </c>
      <c r="F38" s="554"/>
      <c r="G38" s="555"/>
      <c r="H38" s="543">
        <f>+E38*F38</f>
        <v>0</v>
      </c>
      <c r="I38" s="545">
        <f>+E38*G38</f>
        <v>0</v>
      </c>
    </row>
    <row r="39" spans="1:9" ht="6" customHeight="1" x14ac:dyDescent="0.2">
      <c r="A39" s="33"/>
      <c r="B39" s="93"/>
      <c r="C39" s="78"/>
      <c r="D39" s="330"/>
      <c r="E39" s="558"/>
      <c r="F39" s="559"/>
      <c r="G39" s="555"/>
      <c r="H39" s="543"/>
      <c r="I39" s="545"/>
    </row>
    <row r="40" spans="1:9" ht="15" customHeight="1" x14ac:dyDescent="0.2">
      <c r="A40" s="560"/>
      <c r="B40" s="561"/>
      <c r="C40" s="562"/>
      <c r="D40" s="330"/>
      <c r="E40" s="558"/>
      <c r="F40" s="554"/>
      <c r="G40" s="555"/>
      <c r="H40" s="543">
        <f t="shared" ref="H40:H49" si="2">+E40*F40</f>
        <v>0</v>
      </c>
      <c r="I40" s="545">
        <f t="shared" ref="I40:I49" si="3">+E40*G40</f>
        <v>0</v>
      </c>
    </row>
    <row r="41" spans="1:9" ht="15" customHeight="1" x14ac:dyDescent="0.2">
      <c r="A41" s="560"/>
      <c r="B41" s="561"/>
      <c r="C41" s="562"/>
      <c r="D41" s="330"/>
      <c r="E41" s="558"/>
      <c r="F41" s="554"/>
      <c r="G41" s="555"/>
      <c r="H41" s="543">
        <f t="shared" si="2"/>
        <v>0</v>
      </c>
      <c r="I41" s="545">
        <f t="shared" si="3"/>
        <v>0</v>
      </c>
    </row>
    <row r="42" spans="1:9" ht="15" customHeight="1" x14ac:dyDescent="0.2">
      <c r="A42" s="560"/>
      <c r="B42" s="561"/>
      <c r="C42" s="562"/>
      <c r="D42" s="330"/>
      <c r="E42" s="558"/>
      <c r="F42" s="554"/>
      <c r="G42" s="555"/>
      <c r="H42" s="543">
        <f t="shared" si="2"/>
        <v>0</v>
      </c>
      <c r="I42" s="545">
        <f t="shared" si="3"/>
        <v>0</v>
      </c>
    </row>
    <row r="43" spans="1:9" ht="15" customHeight="1" x14ac:dyDescent="0.2">
      <c r="A43" s="560"/>
      <c r="B43" s="561"/>
      <c r="C43" s="562"/>
      <c r="D43" s="330"/>
      <c r="E43" s="558"/>
      <c r="F43" s="554"/>
      <c r="G43" s="555"/>
      <c r="H43" s="543">
        <f t="shared" si="2"/>
        <v>0</v>
      </c>
      <c r="I43" s="545">
        <f t="shared" si="3"/>
        <v>0</v>
      </c>
    </row>
    <row r="44" spans="1:9" ht="15" customHeight="1" x14ac:dyDescent="0.2">
      <c r="A44" s="560"/>
      <c r="B44" s="561"/>
      <c r="C44" s="562"/>
      <c r="D44" s="330"/>
      <c r="E44" s="558"/>
      <c r="F44" s="554"/>
      <c r="G44" s="555"/>
      <c r="H44" s="543">
        <f t="shared" si="2"/>
        <v>0</v>
      </c>
      <c r="I44" s="545">
        <f t="shared" si="3"/>
        <v>0</v>
      </c>
    </row>
    <row r="45" spans="1:9" ht="15" customHeight="1" x14ac:dyDescent="0.2">
      <c r="A45" s="560"/>
      <c r="B45" s="561"/>
      <c r="C45" s="562"/>
      <c r="D45" s="330"/>
      <c r="E45" s="558"/>
      <c r="F45" s="554"/>
      <c r="G45" s="555"/>
      <c r="H45" s="543">
        <f t="shared" si="2"/>
        <v>0</v>
      </c>
      <c r="I45" s="545">
        <f t="shared" si="3"/>
        <v>0</v>
      </c>
    </row>
    <row r="46" spans="1:9" ht="15" customHeight="1" x14ac:dyDescent="0.2">
      <c r="A46" s="560"/>
      <c r="B46" s="561"/>
      <c r="C46" s="562"/>
      <c r="D46" s="330"/>
      <c r="E46" s="558"/>
      <c r="F46" s="554"/>
      <c r="G46" s="555"/>
      <c r="H46" s="543">
        <f t="shared" si="2"/>
        <v>0</v>
      </c>
      <c r="I46" s="545">
        <f t="shared" si="3"/>
        <v>0</v>
      </c>
    </row>
    <row r="47" spans="1:9" ht="15" customHeight="1" x14ac:dyDescent="0.2">
      <c r="A47" s="560"/>
      <c r="B47" s="561"/>
      <c r="C47" s="562"/>
      <c r="D47" s="330"/>
      <c r="E47" s="558"/>
      <c r="F47" s="554"/>
      <c r="G47" s="555"/>
      <c r="H47" s="543">
        <f t="shared" si="2"/>
        <v>0</v>
      </c>
      <c r="I47" s="545">
        <f t="shared" si="3"/>
        <v>0</v>
      </c>
    </row>
    <row r="48" spans="1:9" ht="15" customHeight="1" x14ac:dyDescent="0.2">
      <c r="A48" s="560"/>
      <c r="B48" s="561"/>
      <c r="C48" s="562"/>
      <c r="D48" s="330"/>
      <c r="E48" s="558"/>
      <c r="F48" s="554"/>
      <c r="G48" s="555"/>
      <c r="H48" s="543">
        <f t="shared" si="2"/>
        <v>0</v>
      </c>
      <c r="I48" s="545">
        <f t="shared" si="3"/>
        <v>0</v>
      </c>
    </row>
    <row r="49" spans="1:9" ht="15" customHeight="1" x14ac:dyDescent="0.2">
      <c r="A49" s="560"/>
      <c r="B49" s="561"/>
      <c r="C49" s="562"/>
      <c r="D49" s="330"/>
      <c r="E49" s="558"/>
      <c r="F49" s="554"/>
      <c r="G49" s="555"/>
      <c r="H49" s="543">
        <f t="shared" si="2"/>
        <v>0</v>
      </c>
      <c r="I49" s="545">
        <f t="shared" si="3"/>
        <v>0</v>
      </c>
    </row>
    <row r="50" spans="1:9" ht="7.5" customHeight="1" thickBot="1" x14ac:dyDescent="0.25">
      <c r="A50" s="33"/>
      <c r="B50" s="93"/>
      <c r="C50" s="78"/>
      <c r="D50" s="30"/>
      <c r="E50" s="68"/>
      <c r="F50" s="548"/>
      <c r="G50" s="544"/>
      <c r="H50" s="543"/>
      <c r="I50" s="545"/>
    </row>
    <row r="51" spans="1:9" ht="16.5" thickBot="1" x14ac:dyDescent="0.25">
      <c r="A51" s="879" t="str">
        <f>A3</f>
        <v>C-3.2 Obras Civiles Ampliación ET Las Heras</v>
      </c>
      <c r="B51" s="880"/>
      <c r="C51" s="880"/>
      <c r="D51" s="880"/>
      <c r="E51" s="880"/>
      <c r="F51" s="881"/>
      <c r="G51" s="40" t="s">
        <v>798</v>
      </c>
      <c r="H51" s="73">
        <f>+H8+H13+H15+H17+H21+H35+SUM(H40:H49)</f>
        <v>0</v>
      </c>
      <c r="I51" s="185">
        <f>+I8+I13+I15+I17+I21+I35+SUM(I40:I49)</f>
        <v>0</v>
      </c>
    </row>
    <row r="52" spans="1:9" customFormat="1" ht="15" x14ac:dyDescent="0.25">
      <c r="A52" s="739" t="s">
        <v>782</v>
      </c>
      <c r="B52" s="739"/>
      <c r="C52" s="739"/>
      <c r="D52" s="739"/>
      <c r="E52" s="739"/>
      <c r="F52" s="739"/>
      <c r="G52" s="739"/>
      <c r="H52" s="739"/>
      <c r="I52" s="739"/>
    </row>
    <row r="53" spans="1:9" x14ac:dyDescent="0.2">
      <c r="A53" s="740" t="s">
        <v>783</v>
      </c>
      <c r="B53" s="740"/>
      <c r="C53" s="740"/>
      <c r="D53" s="740"/>
      <c r="E53" s="740"/>
      <c r="F53" s="740"/>
      <c r="G53" s="740"/>
      <c r="H53" s="740"/>
      <c r="I53" s="740"/>
    </row>
    <row r="54" spans="1:9" x14ac:dyDescent="0.2">
      <c r="A54" s="296"/>
      <c r="B54" s="296"/>
      <c r="C54" s="296"/>
      <c r="D54" s="296"/>
      <c r="E54" s="296"/>
      <c r="F54" s="296"/>
      <c r="G54" s="296"/>
      <c r="H54" s="296"/>
      <c r="I54" s="296"/>
    </row>
    <row r="55" spans="1:9" x14ac:dyDescent="0.2">
      <c r="A55" s="296"/>
      <c r="B55" s="296"/>
      <c r="C55" s="296"/>
      <c r="D55" s="296"/>
      <c r="E55" s="296"/>
      <c r="F55" s="296"/>
      <c r="G55" s="296"/>
      <c r="H55" s="296"/>
      <c r="I55" s="296"/>
    </row>
    <row r="56" spans="1:9" ht="15.75" x14ac:dyDescent="0.25">
      <c r="A56"/>
      <c r="B56"/>
      <c r="C56" s="659" t="s">
        <v>779</v>
      </c>
      <c r="D56" s="659"/>
      <c r="E56"/>
      <c r="F56"/>
      <c r="G56"/>
      <c r="H56" s="659" t="s">
        <v>779</v>
      </c>
      <c r="I56" s="659"/>
    </row>
    <row r="57" spans="1:9" ht="15.75" x14ac:dyDescent="0.25">
      <c r="A57"/>
      <c r="B57"/>
      <c r="C57" s="655" t="s">
        <v>781</v>
      </c>
      <c r="D57" s="655"/>
      <c r="E57"/>
      <c r="F57"/>
      <c r="G57"/>
      <c r="H57" s="655" t="s">
        <v>780</v>
      </c>
      <c r="I57" s="655"/>
    </row>
    <row r="58" spans="1:9" x14ac:dyDescent="0.2">
      <c r="A58" s="2"/>
      <c r="B58" s="2"/>
      <c r="C58" s="2"/>
      <c r="D58" s="2"/>
      <c r="E58" s="2"/>
      <c r="F58" s="2"/>
      <c r="G58" s="2"/>
    </row>
    <row r="59" spans="1:9" x14ac:dyDescent="0.2">
      <c r="A59" s="2"/>
      <c r="B59" s="2"/>
      <c r="C59" s="2"/>
      <c r="D59" s="2"/>
      <c r="E59" s="2"/>
      <c r="F59" s="2"/>
      <c r="G59" s="2"/>
    </row>
    <row r="60" spans="1:9" x14ac:dyDescent="0.2">
      <c r="A60" s="2"/>
      <c r="B60" s="2"/>
      <c r="C60" s="2"/>
      <c r="D60" s="2"/>
      <c r="E60" s="2"/>
      <c r="F60" s="2"/>
      <c r="G60" s="2"/>
    </row>
    <row r="61" spans="1:9" x14ac:dyDescent="0.2">
      <c r="A61" s="2"/>
      <c r="B61" s="2"/>
      <c r="C61" s="2"/>
      <c r="D61" s="2"/>
      <c r="E61" s="2"/>
      <c r="F61" s="2"/>
      <c r="G61" s="2"/>
    </row>
    <row r="62" spans="1:9" x14ac:dyDescent="0.2">
      <c r="A62" s="2"/>
      <c r="B62" s="2"/>
      <c r="C62" s="2"/>
      <c r="D62" s="2"/>
      <c r="E62" s="2"/>
      <c r="F62" s="2"/>
      <c r="G62" s="2"/>
    </row>
    <row r="63" spans="1:9" x14ac:dyDescent="0.2">
      <c r="A63" s="2"/>
      <c r="B63" s="2"/>
      <c r="C63" s="2"/>
      <c r="D63" s="2"/>
      <c r="E63" s="2"/>
      <c r="F63" s="2"/>
      <c r="G63" s="2"/>
    </row>
    <row r="64" spans="1:9" x14ac:dyDescent="0.2">
      <c r="A64" s="2"/>
      <c r="B64" s="2"/>
      <c r="C64" s="2"/>
      <c r="D64" s="2"/>
      <c r="E64" s="2"/>
      <c r="F64" s="2"/>
      <c r="G64" s="2"/>
    </row>
    <row r="65" spans="2:2" s="2" customFormat="1" x14ac:dyDescent="0.2"/>
    <row r="66" spans="2:2" s="2" customFormat="1" x14ac:dyDescent="0.2"/>
    <row r="67" spans="2:2" s="2" customFormat="1" x14ac:dyDescent="0.2"/>
    <row r="68" spans="2:2" s="2" customFormat="1" x14ac:dyDescent="0.2"/>
    <row r="69" spans="2:2" s="2" customFormat="1" x14ac:dyDescent="0.2"/>
    <row r="70" spans="2:2" s="2" customFormat="1" x14ac:dyDescent="0.2"/>
    <row r="71" spans="2:2" s="2" customFormat="1" x14ac:dyDescent="0.2">
      <c r="B71" s="29"/>
    </row>
    <row r="72" spans="2:2" s="2" customFormat="1" x14ac:dyDescent="0.2">
      <c r="B72" s="29"/>
    </row>
    <row r="73" spans="2:2" s="2" customFormat="1" x14ac:dyDescent="0.2">
      <c r="B73" s="29"/>
    </row>
    <row r="74" spans="2:2" s="2" customFormat="1" x14ac:dyDescent="0.2">
      <c r="B74" s="29"/>
    </row>
    <row r="75" spans="2:2" s="2" customFormat="1" x14ac:dyDescent="0.2">
      <c r="B75" s="29"/>
    </row>
    <row r="76" spans="2:2" s="2" customFormat="1" x14ac:dyDescent="0.2">
      <c r="B76" s="29"/>
    </row>
    <row r="77" spans="2:2" s="2" customFormat="1" x14ac:dyDescent="0.2">
      <c r="B77" s="29"/>
    </row>
    <row r="78" spans="2:2" s="2" customFormat="1" x14ac:dyDescent="0.2">
      <c r="B78" s="29"/>
    </row>
    <row r="79" spans="2:2" s="2" customFormat="1" x14ac:dyDescent="0.2">
      <c r="B79" s="29"/>
    </row>
    <row r="80" spans="2:2" s="2" customFormat="1" x14ac:dyDescent="0.2">
      <c r="B80" s="29"/>
    </row>
    <row r="81" spans="2:2" s="2" customFormat="1" x14ac:dyDescent="0.2">
      <c r="B81" s="29"/>
    </row>
    <row r="82" spans="2:2" s="2" customFormat="1" x14ac:dyDescent="0.2">
      <c r="B82" s="29"/>
    </row>
    <row r="83" spans="2:2" s="2" customFormat="1" x14ac:dyDescent="0.2">
      <c r="B83" s="29"/>
    </row>
    <row r="84" spans="2:2" s="2" customFormat="1" x14ac:dyDescent="0.2">
      <c r="B84" s="29"/>
    </row>
    <row r="85" spans="2:2" s="2" customFormat="1" x14ac:dyDescent="0.2">
      <c r="B85" s="29"/>
    </row>
    <row r="86" spans="2:2" s="2" customFormat="1" x14ac:dyDescent="0.2">
      <c r="B86" s="29"/>
    </row>
    <row r="87" spans="2:2" s="2" customFormat="1" x14ac:dyDescent="0.2">
      <c r="B87" s="29"/>
    </row>
    <row r="88" spans="2:2" s="2" customFormat="1" x14ac:dyDescent="0.2">
      <c r="B88" s="29"/>
    </row>
    <row r="89" spans="2:2" s="2" customFormat="1" x14ac:dyDescent="0.2">
      <c r="B89" s="29"/>
    </row>
    <row r="90" spans="2:2" s="2" customFormat="1" x14ac:dyDescent="0.2">
      <c r="B90" s="29"/>
    </row>
    <row r="91" spans="2:2" s="2" customFormat="1" x14ac:dyDescent="0.2">
      <c r="B91" s="29"/>
    </row>
    <row r="92" spans="2:2" s="2" customFormat="1" x14ac:dyDescent="0.2">
      <c r="B92" s="29"/>
    </row>
    <row r="93" spans="2:2" s="2" customFormat="1" x14ac:dyDescent="0.2">
      <c r="B93" s="29"/>
    </row>
    <row r="94" spans="2:2" s="2" customFormat="1" x14ac:dyDescent="0.2">
      <c r="B94" s="29"/>
    </row>
    <row r="95" spans="2:2" s="2" customFormat="1" x14ac:dyDescent="0.2">
      <c r="B95" s="29"/>
    </row>
    <row r="96" spans="2:2" s="2" customFormat="1" x14ac:dyDescent="0.2">
      <c r="B96" s="29"/>
    </row>
    <row r="97" spans="2:2" s="2" customFormat="1" x14ac:dyDescent="0.2">
      <c r="B97" s="29"/>
    </row>
    <row r="98" spans="2:2" s="2" customFormat="1" x14ac:dyDescent="0.2">
      <c r="B98" s="29"/>
    </row>
    <row r="99" spans="2:2" s="2" customFormat="1" x14ac:dyDescent="0.2">
      <c r="B99" s="29"/>
    </row>
    <row r="100" spans="2:2" s="2" customFormat="1" x14ac:dyDescent="0.2">
      <c r="B100" s="29"/>
    </row>
    <row r="101" spans="2:2" s="2" customFormat="1" x14ac:dyDescent="0.2">
      <c r="B101" s="29"/>
    </row>
    <row r="102" spans="2:2" s="2" customFormat="1" x14ac:dyDescent="0.2">
      <c r="B102" s="29"/>
    </row>
    <row r="103" spans="2:2" s="2" customFormat="1" x14ac:dyDescent="0.2">
      <c r="B103" s="29"/>
    </row>
    <row r="104" spans="2:2" s="2" customFormat="1" x14ac:dyDescent="0.2">
      <c r="B104" s="29"/>
    </row>
    <row r="105" spans="2:2" s="2" customFormat="1" x14ac:dyDescent="0.2">
      <c r="B105" s="29"/>
    </row>
    <row r="106" spans="2:2" s="2" customFormat="1" x14ac:dyDescent="0.2">
      <c r="B106" s="29"/>
    </row>
    <row r="107" spans="2:2" s="2" customFormat="1" x14ac:dyDescent="0.2">
      <c r="B107" s="29"/>
    </row>
    <row r="108" spans="2:2" s="2" customFormat="1" x14ac:dyDescent="0.2">
      <c r="B108" s="29"/>
    </row>
    <row r="109" spans="2:2" s="2" customFormat="1" x14ac:dyDescent="0.2">
      <c r="B109" s="29"/>
    </row>
    <row r="110" spans="2:2" s="2" customFormat="1" x14ac:dyDescent="0.2">
      <c r="B110" s="29"/>
    </row>
    <row r="111" spans="2:2" s="2" customFormat="1" x14ac:dyDescent="0.2">
      <c r="B111" s="29"/>
    </row>
    <row r="112" spans="2:2" s="2" customFormat="1" x14ac:dyDescent="0.2">
      <c r="B112" s="29"/>
    </row>
    <row r="113" spans="2:2" s="2" customFormat="1" x14ac:dyDescent="0.2">
      <c r="B113" s="29"/>
    </row>
    <row r="114" spans="2:2" s="2" customFormat="1" x14ac:dyDescent="0.2">
      <c r="B114" s="29"/>
    </row>
    <row r="115" spans="2:2" s="2" customFormat="1" x14ac:dyDescent="0.2">
      <c r="B115" s="29"/>
    </row>
    <row r="116" spans="2:2" s="2" customFormat="1" x14ac:dyDescent="0.2">
      <c r="B116" s="29"/>
    </row>
    <row r="117" spans="2:2" s="2" customFormat="1" x14ac:dyDescent="0.2">
      <c r="B117" s="29"/>
    </row>
    <row r="118" spans="2:2" s="2" customFormat="1" x14ac:dyDescent="0.2">
      <c r="B118" s="29"/>
    </row>
    <row r="119" spans="2:2" s="2" customFormat="1" x14ac:dyDescent="0.2">
      <c r="B119" s="29"/>
    </row>
    <row r="120" spans="2:2" s="2" customFormat="1" x14ac:dyDescent="0.2">
      <c r="B120" s="29"/>
    </row>
    <row r="121" spans="2:2" s="2" customFormat="1" x14ac:dyDescent="0.2">
      <c r="B121" s="29"/>
    </row>
    <row r="122" spans="2:2" s="2" customFormat="1" x14ac:dyDescent="0.2">
      <c r="B122" s="29"/>
    </row>
    <row r="123" spans="2:2" s="2" customFormat="1" x14ac:dyDescent="0.2">
      <c r="B123" s="29"/>
    </row>
    <row r="124" spans="2:2" s="2" customFormat="1" x14ac:dyDescent="0.2">
      <c r="B124" s="29"/>
    </row>
    <row r="125" spans="2:2" s="2" customFormat="1" x14ac:dyDescent="0.2">
      <c r="B125" s="29"/>
    </row>
    <row r="126" spans="2:2" s="2" customFormat="1" x14ac:dyDescent="0.2">
      <c r="B126" s="29"/>
    </row>
    <row r="127" spans="2:2" s="2" customFormat="1" x14ac:dyDescent="0.2">
      <c r="B127" s="29"/>
    </row>
    <row r="128" spans="2:2" s="2" customFormat="1" x14ac:dyDescent="0.2">
      <c r="B128" s="29"/>
    </row>
    <row r="129" spans="2:2" s="2" customFormat="1" x14ac:dyDescent="0.2">
      <c r="B129" s="29"/>
    </row>
    <row r="130" spans="2:2" s="2" customFormat="1" x14ac:dyDescent="0.2">
      <c r="B130" s="29"/>
    </row>
    <row r="131" spans="2:2" s="2" customFormat="1" x14ac:dyDescent="0.2">
      <c r="B131" s="29"/>
    </row>
    <row r="132" spans="2:2" s="2" customFormat="1" x14ac:dyDescent="0.2">
      <c r="B132" s="29"/>
    </row>
    <row r="133" spans="2:2" s="2" customFormat="1" x14ac:dyDescent="0.2">
      <c r="B133" s="29"/>
    </row>
    <row r="134" spans="2:2" s="2" customFormat="1" x14ac:dyDescent="0.2">
      <c r="B134" s="29"/>
    </row>
    <row r="135" spans="2:2" s="2" customFormat="1" x14ac:dyDescent="0.2">
      <c r="B135" s="29"/>
    </row>
    <row r="136" spans="2:2" s="2" customFormat="1" x14ac:dyDescent="0.2">
      <c r="B136" s="29"/>
    </row>
    <row r="137" spans="2:2" s="2" customFormat="1" x14ac:dyDescent="0.2">
      <c r="B137" s="29"/>
    </row>
    <row r="138" spans="2:2" s="2" customFormat="1" x14ac:dyDescent="0.2">
      <c r="B138" s="29"/>
    </row>
    <row r="139" spans="2:2" s="2" customFormat="1" x14ac:dyDescent="0.2">
      <c r="B139" s="29"/>
    </row>
    <row r="140" spans="2:2" s="2" customFormat="1" x14ac:dyDescent="0.2">
      <c r="B140" s="29"/>
    </row>
    <row r="141" spans="2:2" s="2" customFormat="1" x14ac:dyDescent="0.2">
      <c r="B141" s="29"/>
    </row>
    <row r="142" spans="2:2" s="2" customFormat="1" x14ac:dyDescent="0.2">
      <c r="B142" s="29"/>
    </row>
    <row r="143" spans="2:2" s="2" customFormat="1" x14ac:dyDescent="0.2">
      <c r="B143" s="29"/>
    </row>
    <row r="144" spans="2:2" s="2" customFormat="1" x14ac:dyDescent="0.2">
      <c r="B144" s="29"/>
    </row>
    <row r="145" spans="2:2" s="2" customFormat="1" x14ac:dyDescent="0.2">
      <c r="B145" s="29"/>
    </row>
    <row r="146" spans="2:2" s="2" customFormat="1" x14ac:dyDescent="0.2">
      <c r="B146" s="29"/>
    </row>
    <row r="147" spans="2:2" s="2" customFormat="1" x14ac:dyDescent="0.2">
      <c r="B147" s="29"/>
    </row>
    <row r="148" spans="2:2" s="2" customFormat="1" x14ac:dyDescent="0.2">
      <c r="B148" s="29"/>
    </row>
    <row r="149" spans="2:2" s="2" customFormat="1" x14ac:dyDescent="0.2">
      <c r="B149" s="29"/>
    </row>
    <row r="150" spans="2:2" s="2" customFormat="1" x14ac:dyDescent="0.2">
      <c r="B150" s="29"/>
    </row>
    <row r="151" spans="2:2" s="2" customFormat="1" x14ac:dyDescent="0.2">
      <c r="B151" s="29"/>
    </row>
    <row r="152" spans="2:2" s="2" customFormat="1" x14ac:dyDescent="0.2">
      <c r="B152" s="29"/>
    </row>
    <row r="153" spans="2:2" s="2" customFormat="1" x14ac:dyDescent="0.2">
      <c r="B153" s="29"/>
    </row>
    <row r="154" spans="2:2" s="2" customFormat="1" x14ac:dyDescent="0.2">
      <c r="B154" s="29"/>
    </row>
    <row r="155" spans="2:2" s="2" customFormat="1" x14ac:dyDescent="0.2">
      <c r="B155" s="29"/>
    </row>
    <row r="156" spans="2:2" s="2" customFormat="1" x14ac:dyDescent="0.2">
      <c r="B156" s="29"/>
    </row>
    <row r="157" spans="2:2" s="2" customFormat="1" x14ac:dyDescent="0.2">
      <c r="B157" s="29"/>
    </row>
    <row r="158" spans="2:2" s="2" customFormat="1" x14ac:dyDescent="0.2">
      <c r="B158" s="29"/>
    </row>
    <row r="159" spans="2:2" s="2" customFormat="1" x14ac:dyDescent="0.2">
      <c r="B159" s="29"/>
    </row>
    <row r="160" spans="2:2" s="2" customFormat="1" x14ac:dyDescent="0.2">
      <c r="B160" s="29"/>
    </row>
    <row r="161" spans="2:2" s="2" customFormat="1" x14ac:dyDescent="0.2">
      <c r="B161" s="29"/>
    </row>
    <row r="162" spans="2:2" s="2" customFormat="1" x14ac:dyDescent="0.2">
      <c r="B162" s="29"/>
    </row>
    <row r="163" spans="2:2" s="2" customFormat="1" x14ac:dyDescent="0.2">
      <c r="B163" s="29"/>
    </row>
    <row r="164" spans="2:2" s="2" customFormat="1" x14ac:dyDescent="0.2">
      <c r="B164" s="29"/>
    </row>
    <row r="165" spans="2:2" s="2" customFormat="1" x14ac:dyDescent="0.2">
      <c r="B165" s="29"/>
    </row>
    <row r="166" spans="2:2" s="2" customFormat="1" x14ac:dyDescent="0.2">
      <c r="B166" s="29"/>
    </row>
    <row r="167" spans="2:2" s="2" customFormat="1" x14ac:dyDescent="0.2">
      <c r="B167" s="29"/>
    </row>
    <row r="168" spans="2:2" s="2" customFormat="1" x14ac:dyDescent="0.2">
      <c r="B168" s="29"/>
    </row>
    <row r="169" spans="2:2" s="2" customFormat="1" x14ac:dyDescent="0.2">
      <c r="B169" s="29"/>
    </row>
    <row r="170" spans="2:2" s="2" customFormat="1" x14ac:dyDescent="0.2">
      <c r="B170" s="29"/>
    </row>
  </sheetData>
  <sheetProtection algorithmName="SHA-512" hashValue="3S8uhNNC+lcSQIYhQcz8fQGPH23zr5HhUzn7cy9lKDb9hYb3h8uXv+9IjeszGr1+WBgFcgWY9bpERauoz4zhbw==" saltValue="Nximc4dEZyyaIRE3dvja1A==" spinCount="100000" sheet="1" objects="1" scenarios="1"/>
  <mergeCells count="15">
    <mergeCell ref="A51:F51"/>
    <mergeCell ref="A1:I1"/>
    <mergeCell ref="A3:I3"/>
    <mergeCell ref="A5:A7"/>
    <mergeCell ref="B5:B7"/>
    <mergeCell ref="D5:D7"/>
    <mergeCell ref="E5:E7"/>
    <mergeCell ref="F5:G6"/>
    <mergeCell ref="H5:I6"/>
    <mergeCell ref="A52:I52"/>
    <mergeCell ref="A53:I53"/>
    <mergeCell ref="C56:D56"/>
    <mergeCell ref="H56:I56"/>
    <mergeCell ref="C57:D57"/>
    <mergeCell ref="H57:I57"/>
  </mergeCells>
  <phoneticPr fontId="27" type="noConversion"/>
  <printOptions horizontalCentered="1"/>
  <pageMargins left="0.39370078740157483" right="0.39370078740157483" top="1.1811023622047245" bottom="0.39370078740157483" header="0.39370078740157483" footer="0.19685039370078741"/>
  <pageSetup paperSize="9" scale="76" fitToHeight="2" orientation="landscape" r:id="rId1"/>
  <headerFooter>
    <oddHeader>&amp;L&amp;G&amp;R&amp;G</oddHeader>
  </headerFooter>
  <rowBreaks count="1" manualBreakCount="1">
    <brk id="31" max="8" man="1"/>
  </rowBreaks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CA21C-2976-451F-8944-8EA19AABE616}">
  <dimension ref="A1:K79"/>
  <sheetViews>
    <sheetView view="pageBreakPreview" topLeftCell="A45" zoomScale="120" zoomScaleNormal="100" zoomScaleSheetLayoutView="120" workbookViewId="0">
      <selection activeCell="F56" sqref="F56"/>
    </sheetView>
  </sheetViews>
  <sheetFormatPr baseColWidth="10" defaultColWidth="11.42578125" defaultRowHeight="15.75" x14ac:dyDescent="0.25"/>
  <cols>
    <col min="1" max="1" width="4.42578125" style="15" customWidth="1"/>
    <col min="2" max="2" width="5.5703125" style="15" customWidth="1"/>
    <col min="3" max="3" width="70" style="14" customWidth="1"/>
    <col min="4" max="4" width="6.7109375" style="22" customWidth="1"/>
    <col min="5" max="5" width="6.7109375" style="15" customWidth="1"/>
    <col min="6" max="6" width="15.5703125" style="14" customWidth="1"/>
    <col min="7" max="7" width="18" style="14" bestFit="1" customWidth="1"/>
    <col min="8" max="8" width="22.140625" style="14" customWidth="1"/>
    <col min="9" max="9" width="22.28515625" style="14" customWidth="1"/>
    <col min="10" max="10" width="18.28515625" style="14" customWidth="1"/>
    <col min="11" max="239" width="11.42578125" style="14"/>
    <col min="240" max="241" width="5.7109375" style="14" customWidth="1"/>
    <col min="242" max="242" width="118.140625" style="14" customWidth="1"/>
    <col min="243" max="244" width="6.7109375" style="14" customWidth="1"/>
    <col min="245" max="248" width="15.7109375" style="14" customWidth="1"/>
    <col min="249" max="495" width="11.42578125" style="14"/>
    <col min="496" max="497" width="5.7109375" style="14" customWidth="1"/>
    <col min="498" max="498" width="118.140625" style="14" customWidth="1"/>
    <col min="499" max="500" width="6.7109375" style="14" customWidth="1"/>
    <col min="501" max="504" width="15.7109375" style="14" customWidth="1"/>
    <col min="505" max="751" width="11.42578125" style="14"/>
    <col min="752" max="753" width="5.7109375" style="14" customWidth="1"/>
    <col min="754" max="754" width="118.140625" style="14" customWidth="1"/>
    <col min="755" max="756" width="6.7109375" style="14" customWidth="1"/>
    <col min="757" max="760" width="15.7109375" style="14" customWidth="1"/>
    <col min="761" max="1007" width="11.42578125" style="14"/>
    <col min="1008" max="1009" width="5.7109375" style="14" customWidth="1"/>
    <col min="1010" max="1010" width="118.140625" style="14" customWidth="1"/>
    <col min="1011" max="1012" width="6.7109375" style="14" customWidth="1"/>
    <col min="1013" max="1016" width="15.7109375" style="14" customWidth="1"/>
    <col min="1017" max="1263" width="11.42578125" style="14"/>
    <col min="1264" max="1265" width="5.7109375" style="14" customWidth="1"/>
    <col min="1266" max="1266" width="118.140625" style="14" customWidth="1"/>
    <col min="1267" max="1268" width="6.7109375" style="14" customWidth="1"/>
    <col min="1269" max="1272" width="15.7109375" style="14" customWidth="1"/>
    <col min="1273" max="1519" width="11.42578125" style="14"/>
    <col min="1520" max="1521" width="5.7109375" style="14" customWidth="1"/>
    <col min="1522" max="1522" width="118.140625" style="14" customWidth="1"/>
    <col min="1523" max="1524" width="6.7109375" style="14" customWidth="1"/>
    <col min="1525" max="1528" width="15.7109375" style="14" customWidth="1"/>
    <col min="1529" max="1775" width="11.42578125" style="14"/>
    <col min="1776" max="1777" width="5.7109375" style="14" customWidth="1"/>
    <col min="1778" max="1778" width="118.140625" style="14" customWidth="1"/>
    <col min="1779" max="1780" width="6.7109375" style="14" customWidth="1"/>
    <col min="1781" max="1784" width="15.7109375" style="14" customWidth="1"/>
    <col min="1785" max="2031" width="11.42578125" style="14"/>
    <col min="2032" max="2033" width="5.7109375" style="14" customWidth="1"/>
    <col min="2034" max="2034" width="118.140625" style="14" customWidth="1"/>
    <col min="2035" max="2036" width="6.7109375" style="14" customWidth="1"/>
    <col min="2037" max="2040" width="15.7109375" style="14" customWidth="1"/>
    <col min="2041" max="2287" width="11.42578125" style="14"/>
    <col min="2288" max="2289" width="5.7109375" style="14" customWidth="1"/>
    <col min="2290" max="2290" width="118.140625" style="14" customWidth="1"/>
    <col min="2291" max="2292" width="6.7109375" style="14" customWidth="1"/>
    <col min="2293" max="2296" width="15.7109375" style="14" customWidth="1"/>
    <col min="2297" max="2543" width="11.42578125" style="14"/>
    <col min="2544" max="2545" width="5.7109375" style="14" customWidth="1"/>
    <col min="2546" max="2546" width="118.140625" style="14" customWidth="1"/>
    <col min="2547" max="2548" width="6.7109375" style="14" customWidth="1"/>
    <col min="2549" max="2552" width="15.7109375" style="14" customWidth="1"/>
    <col min="2553" max="2799" width="11.42578125" style="14"/>
    <col min="2800" max="2801" width="5.7109375" style="14" customWidth="1"/>
    <col min="2802" max="2802" width="118.140625" style="14" customWidth="1"/>
    <col min="2803" max="2804" width="6.7109375" style="14" customWidth="1"/>
    <col min="2805" max="2808" width="15.7109375" style="14" customWidth="1"/>
    <col min="2809" max="3055" width="11.42578125" style="14"/>
    <col min="3056" max="3057" width="5.7109375" style="14" customWidth="1"/>
    <col min="3058" max="3058" width="118.140625" style="14" customWidth="1"/>
    <col min="3059" max="3060" width="6.7109375" style="14" customWidth="1"/>
    <col min="3061" max="3064" width="15.7109375" style="14" customWidth="1"/>
    <col min="3065" max="3311" width="11.42578125" style="14"/>
    <col min="3312" max="3313" width="5.7109375" style="14" customWidth="1"/>
    <col min="3314" max="3314" width="118.140625" style="14" customWidth="1"/>
    <col min="3315" max="3316" width="6.7109375" style="14" customWidth="1"/>
    <col min="3317" max="3320" width="15.7109375" style="14" customWidth="1"/>
    <col min="3321" max="3567" width="11.42578125" style="14"/>
    <col min="3568" max="3569" width="5.7109375" style="14" customWidth="1"/>
    <col min="3570" max="3570" width="118.140625" style="14" customWidth="1"/>
    <col min="3571" max="3572" width="6.7109375" style="14" customWidth="1"/>
    <col min="3573" max="3576" width="15.7109375" style="14" customWidth="1"/>
    <col min="3577" max="3823" width="11.42578125" style="14"/>
    <col min="3824" max="3825" width="5.7109375" style="14" customWidth="1"/>
    <col min="3826" max="3826" width="118.140625" style="14" customWidth="1"/>
    <col min="3827" max="3828" width="6.7109375" style="14" customWidth="1"/>
    <col min="3829" max="3832" width="15.7109375" style="14" customWidth="1"/>
    <col min="3833" max="4079" width="11.42578125" style="14"/>
    <col min="4080" max="4081" width="5.7109375" style="14" customWidth="1"/>
    <col min="4082" max="4082" width="118.140625" style="14" customWidth="1"/>
    <col min="4083" max="4084" width="6.7109375" style="14" customWidth="1"/>
    <col min="4085" max="4088" width="15.7109375" style="14" customWidth="1"/>
    <col min="4089" max="4335" width="11.42578125" style="14"/>
    <col min="4336" max="4337" width="5.7109375" style="14" customWidth="1"/>
    <col min="4338" max="4338" width="118.140625" style="14" customWidth="1"/>
    <col min="4339" max="4340" width="6.7109375" style="14" customWidth="1"/>
    <col min="4341" max="4344" width="15.7109375" style="14" customWidth="1"/>
    <col min="4345" max="4591" width="11.42578125" style="14"/>
    <col min="4592" max="4593" width="5.7109375" style="14" customWidth="1"/>
    <col min="4594" max="4594" width="118.140625" style="14" customWidth="1"/>
    <col min="4595" max="4596" width="6.7109375" style="14" customWidth="1"/>
    <col min="4597" max="4600" width="15.7109375" style="14" customWidth="1"/>
    <col min="4601" max="4847" width="11.42578125" style="14"/>
    <col min="4848" max="4849" width="5.7109375" style="14" customWidth="1"/>
    <col min="4850" max="4850" width="118.140625" style="14" customWidth="1"/>
    <col min="4851" max="4852" width="6.7109375" style="14" customWidth="1"/>
    <col min="4853" max="4856" width="15.7109375" style="14" customWidth="1"/>
    <col min="4857" max="5103" width="11.42578125" style="14"/>
    <col min="5104" max="5105" width="5.7109375" style="14" customWidth="1"/>
    <col min="5106" max="5106" width="118.140625" style="14" customWidth="1"/>
    <col min="5107" max="5108" width="6.7109375" style="14" customWidth="1"/>
    <col min="5109" max="5112" width="15.7109375" style="14" customWidth="1"/>
    <col min="5113" max="5359" width="11.42578125" style="14"/>
    <col min="5360" max="5361" width="5.7109375" style="14" customWidth="1"/>
    <col min="5362" max="5362" width="118.140625" style="14" customWidth="1"/>
    <col min="5363" max="5364" width="6.7109375" style="14" customWidth="1"/>
    <col min="5365" max="5368" width="15.7109375" style="14" customWidth="1"/>
    <col min="5369" max="5615" width="11.42578125" style="14"/>
    <col min="5616" max="5617" width="5.7109375" style="14" customWidth="1"/>
    <col min="5618" max="5618" width="118.140625" style="14" customWidth="1"/>
    <col min="5619" max="5620" width="6.7109375" style="14" customWidth="1"/>
    <col min="5621" max="5624" width="15.7109375" style="14" customWidth="1"/>
    <col min="5625" max="5871" width="11.42578125" style="14"/>
    <col min="5872" max="5873" width="5.7109375" style="14" customWidth="1"/>
    <col min="5874" max="5874" width="118.140625" style="14" customWidth="1"/>
    <col min="5875" max="5876" width="6.7109375" style="14" customWidth="1"/>
    <col min="5877" max="5880" width="15.7109375" style="14" customWidth="1"/>
    <col min="5881" max="6127" width="11.42578125" style="14"/>
    <col min="6128" max="6129" width="5.7109375" style="14" customWidth="1"/>
    <col min="6130" max="6130" width="118.140625" style="14" customWidth="1"/>
    <col min="6131" max="6132" width="6.7109375" style="14" customWidth="1"/>
    <col min="6133" max="6136" width="15.7109375" style="14" customWidth="1"/>
    <col min="6137" max="6383" width="11.42578125" style="14"/>
    <col min="6384" max="6385" width="5.7109375" style="14" customWidth="1"/>
    <col min="6386" max="6386" width="118.140625" style="14" customWidth="1"/>
    <col min="6387" max="6388" width="6.7109375" style="14" customWidth="1"/>
    <col min="6389" max="6392" width="15.7109375" style="14" customWidth="1"/>
    <col min="6393" max="6639" width="11.42578125" style="14"/>
    <col min="6640" max="6641" width="5.7109375" style="14" customWidth="1"/>
    <col min="6642" max="6642" width="118.140625" style="14" customWidth="1"/>
    <col min="6643" max="6644" width="6.7109375" style="14" customWidth="1"/>
    <col min="6645" max="6648" width="15.7109375" style="14" customWidth="1"/>
    <col min="6649" max="6895" width="11.42578125" style="14"/>
    <col min="6896" max="6897" width="5.7109375" style="14" customWidth="1"/>
    <col min="6898" max="6898" width="118.140625" style="14" customWidth="1"/>
    <col min="6899" max="6900" width="6.7109375" style="14" customWidth="1"/>
    <col min="6901" max="6904" width="15.7109375" style="14" customWidth="1"/>
    <col min="6905" max="7151" width="11.42578125" style="14"/>
    <col min="7152" max="7153" width="5.7109375" style="14" customWidth="1"/>
    <col min="7154" max="7154" width="118.140625" style="14" customWidth="1"/>
    <col min="7155" max="7156" width="6.7109375" style="14" customWidth="1"/>
    <col min="7157" max="7160" width="15.7109375" style="14" customWidth="1"/>
    <col min="7161" max="7407" width="11.42578125" style="14"/>
    <col min="7408" max="7409" width="5.7109375" style="14" customWidth="1"/>
    <col min="7410" max="7410" width="118.140625" style="14" customWidth="1"/>
    <col min="7411" max="7412" width="6.7109375" style="14" customWidth="1"/>
    <col min="7413" max="7416" width="15.7109375" style="14" customWidth="1"/>
    <col min="7417" max="7663" width="11.42578125" style="14"/>
    <col min="7664" max="7665" width="5.7109375" style="14" customWidth="1"/>
    <col min="7666" max="7666" width="118.140625" style="14" customWidth="1"/>
    <col min="7667" max="7668" width="6.7109375" style="14" customWidth="1"/>
    <col min="7669" max="7672" width="15.7109375" style="14" customWidth="1"/>
    <col min="7673" max="7919" width="11.42578125" style="14"/>
    <col min="7920" max="7921" width="5.7109375" style="14" customWidth="1"/>
    <col min="7922" max="7922" width="118.140625" style="14" customWidth="1"/>
    <col min="7923" max="7924" width="6.7109375" style="14" customWidth="1"/>
    <col min="7925" max="7928" width="15.7109375" style="14" customWidth="1"/>
    <col min="7929" max="8175" width="11.42578125" style="14"/>
    <col min="8176" max="8177" width="5.7109375" style="14" customWidth="1"/>
    <col min="8178" max="8178" width="118.140625" style="14" customWidth="1"/>
    <col min="8179" max="8180" width="6.7109375" style="14" customWidth="1"/>
    <col min="8181" max="8184" width="15.7109375" style="14" customWidth="1"/>
    <col min="8185" max="8431" width="11.42578125" style="14"/>
    <col min="8432" max="8433" width="5.7109375" style="14" customWidth="1"/>
    <col min="8434" max="8434" width="118.140625" style="14" customWidth="1"/>
    <col min="8435" max="8436" width="6.7109375" style="14" customWidth="1"/>
    <col min="8437" max="8440" width="15.7109375" style="14" customWidth="1"/>
    <col min="8441" max="8687" width="11.42578125" style="14"/>
    <col min="8688" max="8689" width="5.7109375" style="14" customWidth="1"/>
    <col min="8690" max="8690" width="118.140625" style="14" customWidth="1"/>
    <col min="8691" max="8692" width="6.7109375" style="14" customWidth="1"/>
    <col min="8693" max="8696" width="15.7109375" style="14" customWidth="1"/>
    <col min="8697" max="8943" width="11.42578125" style="14"/>
    <col min="8944" max="8945" width="5.7109375" style="14" customWidth="1"/>
    <col min="8946" max="8946" width="118.140625" style="14" customWidth="1"/>
    <col min="8947" max="8948" width="6.7109375" style="14" customWidth="1"/>
    <col min="8949" max="8952" width="15.7109375" style="14" customWidth="1"/>
    <col min="8953" max="9199" width="11.42578125" style="14"/>
    <col min="9200" max="9201" width="5.7109375" style="14" customWidth="1"/>
    <col min="9202" max="9202" width="118.140625" style="14" customWidth="1"/>
    <col min="9203" max="9204" width="6.7109375" style="14" customWidth="1"/>
    <col min="9205" max="9208" width="15.7109375" style="14" customWidth="1"/>
    <col min="9209" max="9455" width="11.42578125" style="14"/>
    <col min="9456" max="9457" width="5.7109375" style="14" customWidth="1"/>
    <col min="9458" max="9458" width="118.140625" style="14" customWidth="1"/>
    <col min="9459" max="9460" width="6.7109375" style="14" customWidth="1"/>
    <col min="9461" max="9464" width="15.7109375" style="14" customWidth="1"/>
    <col min="9465" max="9711" width="11.42578125" style="14"/>
    <col min="9712" max="9713" width="5.7109375" style="14" customWidth="1"/>
    <col min="9714" max="9714" width="118.140625" style="14" customWidth="1"/>
    <col min="9715" max="9716" width="6.7109375" style="14" customWidth="1"/>
    <col min="9717" max="9720" width="15.7109375" style="14" customWidth="1"/>
    <col min="9721" max="9967" width="11.42578125" style="14"/>
    <col min="9968" max="9969" width="5.7109375" style="14" customWidth="1"/>
    <col min="9970" max="9970" width="118.140625" style="14" customWidth="1"/>
    <col min="9971" max="9972" width="6.7109375" style="14" customWidth="1"/>
    <col min="9973" max="9976" width="15.7109375" style="14" customWidth="1"/>
    <col min="9977" max="10223" width="11.42578125" style="14"/>
    <col min="10224" max="10225" width="5.7109375" style="14" customWidth="1"/>
    <col min="10226" max="10226" width="118.140625" style="14" customWidth="1"/>
    <col min="10227" max="10228" width="6.7109375" style="14" customWidth="1"/>
    <col min="10229" max="10232" width="15.7109375" style="14" customWidth="1"/>
    <col min="10233" max="10479" width="11.42578125" style="14"/>
    <col min="10480" max="10481" width="5.7109375" style="14" customWidth="1"/>
    <col min="10482" max="10482" width="118.140625" style="14" customWidth="1"/>
    <col min="10483" max="10484" width="6.7109375" style="14" customWidth="1"/>
    <col min="10485" max="10488" width="15.7109375" style="14" customWidth="1"/>
    <col min="10489" max="10735" width="11.42578125" style="14"/>
    <col min="10736" max="10737" width="5.7109375" style="14" customWidth="1"/>
    <col min="10738" max="10738" width="118.140625" style="14" customWidth="1"/>
    <col min="10739" max="10740" width="6.7109375" style="14" customWidth="1"/>
    <col min="10741" max="10744" width="15.7109375" style="14" customWidth="1"/>
    <col min="10745" max="10991" width="11.42578125" style="14"/>
    <col min="10992" max="10993" width="5.7109375" style="14" customWidth="1"/>
    <col min="10994" max="10994" width="118.140625" style="14" customWidth="1"/>
    <col min="10995" max="10996" width="6.7109375" style="14" customWidth="1"/>
    <col min="10997" max="11000" width="15.7109375" style="14" customWidth="1"/>
    <col min="11001" max="11247" width="11.42578125" style="14"/>
    <col min="11248" max="11249" width="5.7109375" style="14" customWidth="1"/>
    <col min="11250" max="11250" width="118.140625" style="14" customWidth="1"/>
    <col min="11251" max="11252" width="6.7109375" style="14" customWidth="1"/>
    <col min="11253" max="11256" width="15.7109375" style="14" customWidth="1"/>
    <col min="11257" max="11503" width="11.42578125" style="14"/>
    <col min="11504" max="11505" width="5.7109375" style="14" customWidth="1"/>
    <col min="11506" max="11506" width="118.140625" style="14" customWidth="1"/>
    <col min="11507" max="11508" width="6.7109375" style="14" customWidth="1"/>
    <col min="11509" max="11512" width="15.7109375" style="14" customWidth="1"/>
    <col min="11513" max="11759" width="11.42578125" style="14"/>
    <col min="11760" max="11761" width="5.7109375" style="14" customWidth="1"/>
    <col min="11762" max="11762" width="118.140625" style="14" customWidth="1"/>
    <col min="11763" max="11764" width="6.7109375" style="14" customWidth="1"/>
    <col min="11765" max="11768" width="15.7109375" style="14" customWidth="1"/>
    <col min="11769" max="12015" width="11.42578125" style="14"/>
    <col min="12016" max="12017" width="5.7109375" style="14" customWidth="1"/>
    <col min="12018" max="12018" width="118.140625" style="14" customWidth="1"/>
    <col min="12019" max="12020" width="6.7109375" style="14" customWidth="1"/>
    <col min="12021" max="12024" width="15.7109375" style="14" customWidth="1"/>
    <col min="12025" max="12271" width="11.42578125" style="14"/>
    <col min="12272" max="12273" width="5.7109375" style="14" customWidth="1"/>
    <col min="12274" max="12274" width="118.140625" style="14" customWidth="1"/>
    <col min="12275" max="12276" width="6.7109375" style="14" customWidth="1"/>
    <col min="12277" max="12280" width="15.7109375" style="14" customWidth="1"/>
    <col min="12281" max="12527" width="11.42578125" style="14"/>
    <col min="12528" max="12529" width="5.7109375" style="14" customWidth="1"/>
    <col min="12530" max="12530" width="118.140625" style="14" customWidth="1"/>
    <col min="12531" max="12532" width="6.7109375" style="14" customWidth="1"/>
    <col min="12533" max="12536" width="15.7109375" style="14" customWidth="1"/>
    <col min="12537" max="12783" width="11.42578125" style="14"/>
    <col min="12784" max="12785" width="5.7109375" style="14" customWidth="1"/>
    <col min="12786" max="12786" width="118.140625" style="14" customWidth="1"/>
    <col min="12787" max="12788" width="6.7109375" style="14" customWidth="1"/>
    <col min="12789" max="12792" width="15.7109375" style="14" customWidth="1"/>
    <col min="12793" max="13039" width="11.42578125" style="14"/>
    <col min="13040" max="13041" width="5.7109375" style="14" customWidth="1"/>
    <col min="13042" max="13042" width="118.140625" style="14" customWidth="1"/>
    <col min="13043" max="13044" width="6.7109375" style="14" customWidth="1"/>
    <col min="13045" max="13048" width="15.7109375" style="14" customWidth="1"/>
    <col min="13049" max="13295" width="11.42578125" style="14"/>
    <col min="13296" max="13297" width="5.7109375" style="14" customWidth="1"/>
    <col min="13298" max="13298" width="118.140625" style="14" customWidth="1"/>
    <col min="13299" max="13300" width="6.7109375" style="14" customWidth="1"/>
    <col min="13301" max="13304" width="15.7109375" style="14" customWidth="1"/>
    <col min="13305" max="13551" width="11.42578125" style="14"/>
    <col min="13552" max="13553" width="5.7109375" style="14" customWidth="1"/>
    <col min="13554" max="13554" width="118.140625" style="14" customWidth="1"/>
    <col min="13555" max="13556" width="6.7109375" style="14" customWidth="1"/>
    <col min="13557" max="13560" width="15.7109375" style="14" customWidth="1"/>
    <col min="13561" max="13807" width="11.42578125" style="14"/>
    <col min="13808" max="13809" width="5.7109375" style="14" customWidth="1"/>
    <col min="13810" max="13810" width="118.140625" style="14" customWidth="1"/>
    <col min="13811" max="13812" width="6.7109375" style="14" customWidth="1"/>
    <col min="13813" max="13816" width="15.7109375" style="14" customWidth="1"/>
    <col min="13817" max="14063" width="11.42578125" style="14"/>
    <col min="14064" max="14065" width="5.7109375" style="14" customWidth="1"/>
    <col min="14066" max="14066" width="118.140625" style="14" customWidth="1"/>
    <col min="14067" max="14068" width="6.7109375" style="14" customWidth="1"/>
    <col min="14069" max="14072" width="15.7109375" style="14" customWidth="1"/>
    <col min="14073" max="14319" width="11.42578125" style="14"/>
    <col min="14320" max="14321" width="5.7109375" style="14" customWidth="1"/>
    <col min="14322" max="14322" width="118.140625" style="14" customWidth="1"/>
    <col min="14323" max="14324" width="6.7109375" style="14" customWidth="1"/>
    <col min="14325" max="14328" width="15.7109375" style="14" customWidth="1"/>
    <col min="14329" max="14575" width="11.42578125" style="14"/>
    <col min="14576" max="14577" width="5.7109375" style="14" customWidth="1"/>
    <col min="14578" max="14578" width="118.140625" style="14" customWidth="1"/>
    <col min="14579" max="14580" width="6.7109375" style="14" customWidth="1"/>
    <col min="14581" max="14584" width="15.7109375" style="14" customWidth="1"/>
    <col min="14585" max="14831" width="11.42578125" style="14"/>
    <col min="14832" max="14833" width="5.7109375" style="14" customWidth="1"/>
    <col min="14834" max="14834" width="118.140625" style="14" customWidth="1"/>
    <col min="14835" max="14836" width="6.7109375" style="14" customWidth="1"/>
    <col min="14837" max="14840" width="15.7109375" style="14" customWidth="1"/>
    <col min="14841" max="15087" width="11.42578125" style="14"/>
    <col min="15088" max="15089" width="5.7109375" style="14" customWidth="1"/>
    <col min="15090" max="15090" width="118.140625" style="14" customWidth="1"/>
    <col min="15091" max="15092" width="6.7109375" style="14" customWidth="1"/>
    <col min="15093" max="15096" width="15.7109375" style="14" customWidth="1"/>
    <col min="15097" max="15343" width="11.42578125" style="14"/>
    <col min="15344" max="15345" width="5.7109375" style="14" customWidth="1"/>
    <col min="15346" max="15346" width="118.140625" style="14" customWidth="1"/>
    <col min="15347" max="15348" width="6.7109375" style="14" customWidth="1"/>
    <col min="15349" max="15352" width="15.7109375" style="14" customWidth="1"/>
    <col min="15353" max="15599" width="11.42578125" style="14"/>
    <col min="15600" max="15601" width="5.7109375" style="14" customWidth="1"/>
    <col min="15602" max="15602" width="118.140625" style="14" customWidth="1"/>
    <col min="15603" max="15604" width="6.7109375" style="14" customWidth="1"/>
    <col min="15605" max="15608" width="15.7109375" style="14" customWidth="1"/>
    <col min="15609" max="15855" width="11.42578125" style="14"/>
    <col min="15856" max="15857" width="5.7109375" style="14" customWidth="1"/>
    <col min="15858" max="15858" width="118.140625" style="14" customWidth="1"/>
    <col min="15859" max="15860" width="6.7109375" style="14" customWidth="1"/>
    <col min="15861" max="15864" width="15.7109375" style="14" customWidth="1"/>
    <col min="15865" max="16111" width="11.42578125" style="14"/>
    <col min="16112" max="16113" width="5.7109375" style="14" customWidth="1"/>
    <col min="16114" max="16114" width="118.140625" style="14" customWidth="1"/>
    <col min="16115" max="16116" width="6.7109375" style="14" customWidth="1"/>
    <col min="16117" max="16120" width="15.7109375" style="14" customWidth="1"/>
    <col min="16121" max="16384" width="11.42578125" style="14"/>
  </cols>
  <sheetData>
    <row r="1" spans="1:10" ht="118.5" customHeight="1" thickBot="1" x14ac:dyDescent="0.3">
      <c r="A1" s="722" t="str">
        <f>+CARÁTULA!B16</f>
        <v>PROYECTO: 
CONSTRUCCIÓN DE LA ESTACIÓN TRANSFORMADORA MENDOZA NORTE 220/132 kV Y
OBRAS COMPLEMENTARIAS
ALTERNATIVA 1
OBLIGATORIA</v>
      </c>
      <c r="B1" s="744"/>
      <c r="C1" s="744"/>
      <c r="D1" s="744"/>
      <c r="E1" s="744"/>
      <c r="F1" s="744"/>
      <c r="G1" s="744"/>
      <c r="H1" s="744"/>
      <c r="I1" s="745"/>
    </row>
    <row r="2" spans="1:10" ht="5.0999999999999996" customHeight="1" thickBot="1" x14ac:dyDescent="0.3"/>
    <row r="3" spans="1:10" ht="22.9" customHeight="1" thickBot="1" x14ac:dyDescent="0.3">
      <c r="A3" s="746" t="str">
        <f>+INDICE!C20</f>
        <v>C-3.3 Montajes Ampliación ET Las Heras</v>
      </c>
      <c r="B3" s="747"/>
      <c r="C3" s="747"/>
      <c r="D3" s="747"/>
      <c r="E3" s="747"/>
      <c r="F3" s="747"/>
      <c r="G3" s="747"/>
      <c r="H3" s="747"/>
      <c r="I3" s="747"/>
    </row>
    <row r="4" spans="1:10" ht="10.15" customHeight="1" thickBot="1" x14ac:dyDescent="0.3"/>
    <row r="5" spans="1:10" ht="17.45" customHeight="1" x14ac:dyDescent="0.25">
      <c r="A5" s="749" t="s">
        <v>28</v>
      </c>
      <c r="B5" s="752" t="s">
        <v>29</v>
      </c>
      <c r="C5" s="23"/>
      <c r="D5" s="755" t="s">
        <v>30</v>
      </c>
      <c r="E5" s="755" t="s">
        <v>31</v>
      </c>
      <c r="F5" s="758" t="s">
        <v>32</v>
      </c>
      <c r="G5" s="759"/>
      <c r="H5" s="758" t="s">
        <v>33</v>
      </c>
      <c r="I5" s="761"/>
    </row>
    <row r="6" spans="1:10" ht="17.45" customHeight="1" x14ac:dyDescent="0.25">
      <c r="A6" s="750"/>
      <c r="B6" s="753"/>
      <c r="C6" s="24" t="s">
        <v>34</v>
      </c>
      <c r="D6" s="756"/>
      <c r="E6" s="756"/>
      <c r="F6" s="760"/>
      <c r="G6" s="760"/>
      <c r="H6" s="760"/>
      <c r="I6" s="762"/>
    </row>
    <row r="7" spans="1:10" ht="30.75" customHeight="1" thickBot="1" x14ac:dyDescent="0.3">
      <c r="A7" s="751"/>
      <c r="B7" s="754"/>
      <c r="C7" s="25"/>
      <c r="D7" s="757"/>
      <c r="E7" s="757"/>
      <c r="F7" s="26" t="s">
        <v>21</v>
      </c>
      <c r="G7" s="26" t="s">
        <v>22</v>
      </c>
      <c r="H7" s="26" t="s">
        <v>21</v>
      </c>
      <c r="I7" s="27" t="s">
        <v>22</v>
      </c>
    </row>
    <row r="8" spans="1:10" s="70" customFormat="1" ht="15.4" customHeight="1" x14ac:dyDescent="0.25">
      <c r="A8" s="50">
        <v>1</v>
      </c>
      <c r="B8" s="69"/>
      <c r="C8" s="47" t="s">
        <v>208</v>
      </c>
      <c r="D8" s="32"/>
      <c r="E8" s="242"/>
      <c r="F8" s="256"/>
      <c r="G8" s="257"/>
      <c r="H8" s="254">
        <f>SUM(H9:H11)</f>
        <v>0</v>
      </c>
      <c r="I8" s="252">
        <f>SUM(I9:I11)</f>
        <v>0</v>
      </c>
    </row>
    <row r="9" spans="1:10" s="28" customFormat="1" ht="25.5" customHeight="1" x14ac:dyDescent="0.25">
      <c r="A9" s="52"/>
      <c r="B9" s="65" t="s">
        <v>35</v>
      </c>
      <c r="C9" s="55" t="s">
        <v>209</v>
      </c>
      <c r="D9" s="49" t="s">
        <v>36</v>
      </c>
      <c r="E9" s="339">
        <v>1</v>
      </c>
      <c r="F9" s="263"/>
      <c r="G9" s="265"/>
      <c r="H9" s="237">
        <f>+F9*E9</f>
        <v>0</v>
      </c>
      <c r="I9" s="238">
        <f>+E9*G9</f>
        <v>0</v>
      </c>
      <c r="J9" s="563"/>
    </row>
    <row r="10" spans="1:10" s="28" customFormat="1" ht="15.75" customHeight="1" x14ac:dyDescent="0.25">
      <c r="A10" s="52"/>
      <c r="B10" s="51" t="s">
        <v>139</v>
      </c>
      <c r="C10" s="45" t="s">
        <v>210</v>
      </c>
      <c r="D10" s="49" t="s">
        <v>36</v>
      </c>
      <c r="E10" s="339">
        <v>1</v>
      </c>
      <c r="F10" s="263"/>
      <c r="G10" s="265"/>
      <c r="H10" s="237">
        <f>+F10*E10</f>
        <v>0</v>
      </c>
      <c r="I10" s="238">
        <f>+E10*G10</f>
        <v>0</v>
      </c>
      <c r="J10" s="563"/>
    </row>
    <row r="11" spans="1:10" s="28" customFormat="1" ht="5.25" customHeight="1" x14ac:dyDescent="0.25">
      <c r="A11" s="52"/>
      <c r="B11" s="51"/>
      <c r="C11" s="45"/>
      <c r="D11" s="49"/>
      <c r="E11" s="339"/>
      <c r="F11" s="263"/>
      <c r="G11" s="265"/>
      <c r="H11" s="237"/>
      <c r="I11" s="238"/>
    </row>
    <row r="12" spans="1:10" s="28" customFormat="1" ht="15" x14ac:dyDescent="0.25">
      <c r="A12" s="31">
        <v>2</v>
      </c>
      <c r="B12" s="30"/>
      <c r="C12" s="42" t="s">
        <v>211</v>
      </c>
      <c r="D12" s="30"/>
      <c r="E12" s="267"/>
      <c r="F12" s="237"/>
      <c r="G12" s="264"/>
      <c r="H12" s="243">
        <f>+SUM(H13:H16)</f>
        <v>0</v>
      </c>
      <c r="I12" s="244">
        <f>+SUM(I13:I16)</f>
        <v>0</v>
      </c>
    </row>
    <row r="13" spans="1:10" s="28" customFormat="1" ht="15" x14ac:dyDescent="0.25">
      <c r="A13" s="31"/>
      <c r="B13" s="30" t="s">
        <v>38</v>
      </c>
      <c r="C13" s="91" t="s">
        <v>468</v>
      </c>
      <c r="D13" s="30" t="s">
        <v>36</v>
      </c>
      <c r="E13" s="268">
        <v>1</v>
      </c>
      <c r="F13" s="263"/>
      <c r="G13" s="265"/>
      <c r="H13" s="237">
        <f>+F13*E13</f>
        <v>0</v>
      </c>
      <c r="I13" s="238">
        <f>+G13*E13</f>
        <v>0</v>
      </c>
      <c r="J13" s="563"/>
    </row>
    <row r="14" spans="1:10" s="28" customFormat="1" ht="15" x14ac:dyDescent="0.25">
      <c r="A14" s="31"/>
      <c r="B14" s="30" t="s">
        <v>41</v>
      </c>
      <c r="C14" s="94" t="s">
        <v>469</v>
      </c>
      <c r="D14" s="30" t="s">
        <v>36</v>
      </c>
      <c r="E14" s="268">
        <v>1</v>
      </c>
      <c r="F14" s="263"/>
      <c r="G14" s="265"/>
      <c r="H14" s="237">
        <f>+F14*E14</f>
        <v>0</v>
      </c>
      <c r="I14" s="238">
        <f>+G14*E14</f>
        <v>0</v>
      </c>
      <c r="J14" s="563"/>
    </row>
    <row r="15" spans="1:10" s="28" customFormat="1" ht="15" x14ac:dyDescent="0.25">
      <c r="A15" s="31"/>
      <c r="B15" s="30" t="s">
        <v>43</v>
      </c>
      <c r="C15" s="91" t="s">
        <v>470</v>
      </c>
      <c r="D15" s="30" t="s">
        <v>36</v>
      </c>
      <c r="E15" s="268">
        <v>1</v>
      </c>
      <c r="F15" s="263"/>
      <c r="G15" s="265"/>
      <c r="H15" s="237">
        <f>+F15*E15</f>
        <v>0</v>
      </c>
      <c r="I15" s="238">
        <f>+G15*E15</f>
        <v>0</v>
      </c>
      <c r="J15" s="563"/>
    </row>
    <row r="16" spans="1:10" s="28" customFormat="1" ht="15" x14ac:dyDescent="0.25">
      <c r="A16" s="31"/>
      <c r="B16" s="30" t="s">
        <v>44</v>
      </c>
      <c r="C16" s="79" t="s">
        <v>212</v>
      </c>
      <c r="D16" s="30" t="s">
        <v>36</v>
      </c>
      <c r="E16" s="268">
        <v>1</v>
      </c>
      <c r="F16" s="263"/>
      <c r="G16" s="265"/>
      <c r="H16" s="237">
        <f>+F16*E16</f>
        <v>0</v>
      </c>
      <c r="I16" s="238">
        <f>+G16*E16</f>
        <v>0</v>
      </c>
      <c r="J16" s="563"/>
    </row>
    <row r="17" spans="1:11" s="28" customFormat="1" ht="5.25" customHeight="1" x14ac:dyDescent="0.25">
      <c r="A17" s="52"/>
      <c r="B17" s="51"/>
      <c r="C17" s="45"/>
      <c r="D17" s="49"/>
      <c r="E17" s="339"/>
      <c r="F17" s="263"/>
      <c r="G17" s="265"/>
      <c r="H17" s="237"/>
      <c r="I17" s="238"/>
    </row>
    <row r="18" spans="1:11" s="70" customFormat="1" ht="15" customHeight="1" x14ac:dyDescent="0.25">
      <c r="A18" s="50">
        <v>3</v>
      </c>
      <c r="B18" s="69"/>
      <c r="C18" s="47" t="s">
        <v>692</v>
      </c>
      <c r="D18" s="32"/>
      <c r="E18" s="242"/>
      <c r="F18" s="263"/>
      <c r="G18" s="265"/>
      <c r="H18" s="254">
        <f>SUM(H19:H26)</f>
        <v>0</v>
      </c>
      <c r="I18" s="252">
        <f>SUM(I19:I26)</f>
        <v>0</v>
      </c>
      <c r="K18" s="28"/>
    </row>
    <row r="19" spans="1:11" s="28" customFormat="1" ht="15" x14ac:dyDescent="0.25">
      <c r="A19" s="53"/>
      <c r="B19" s="65" t="s">
        <v>151</v>
      </c>
      <c r="C19" s="90" t="s">
        <v>661</v>
      </c>
      <c r="D19" s="30" t="s">
        <v>40</v>
      </c>
      <c r="E19" s="236">
        <v>1</v>
      </c>
      <c r="F19" s="263"/>
      <c r="G19" s="265"/>
      <c r="H19" s="237">
        <f t="shared" ref="H19:H26" si="0">+E19*F19</f>
        <v>0</v>
      </c>
      <c r="I19" s="238">
        <f t="shared" ref="I19:I26" si="1">+E19*G19</f>
        <v>0</v>
      </c>
      <c r="J19" s="563"/>
    </row>
    <row r="20" spans="1:11" s="28" customFormat="1" ht="15" customHeight="1" x14ac:dyDescent="0.25">
      <c r="A20" s="53"/>
      <c r="B20" s="65" t="s">
        <v>153</v>
      </c>
      <c r="C20" s="43" t="s">
        <v>448</v>
      </c>
      <c r="D20" s="30" t="s">
        <v>40</v>
      </c>
      <c r="E20" s="236">
        <v>1</v>
      </c>
      <c r="F20" s="263"/>
      <c r="G20" s="265"/>
      <c r="H20" s="237">
        <f t="shared" si="0"/>
        <v>0</v>
      </c>
      <c r="I20" s="238">
        <f t="shared" si="1"/>
        <v>0</v>
      </c>
      <c r="J20" s="563"/>
      <c r="K20" s="70"/>
    </row>
    <row r="21" spans="1:11" s="28" customFormat="1" ht="15" customHeight="1" x14ac:dyDescent="0.25">
      <c r="A21" s="53"/>
      <c r="B21" s="65" t="s">
        <v>214</v>
      </c>
      <c r="C21" s="43" t="s">
        <v>265</v>
      </c>
      <c r="D21" s="30" t="s">
        <v>40</v>
      </c>
      <c r="E21" s="236">
        <v>2</v>
      </c>
      <c r="F21" s="263"/>
      <c r="G21" s="265"/>
      <c r="H21" s="237">
        <f t="shared" si="0"/>
        <v>0</v>
      </c>
      <c r="I21" s="238">
        <f t="shared" si="1"/>
        <v>0</v>
      </c>
      <c r="J21" s="563"/>
    </row>
    <row r="22" spans="1:11" s="28" customFormat="1" ht="15" customHeight="1" x14ac:dyDescent="0.25">
      <c r="A22" s="53"/>
      <c r="B22" s="65" t="s">
        <v>215</v>
      </c>
      <c r="C22" s="43" t="s">
        <v>652</v>
      </c>
      <c r="D22" s="30" t="s">
        <v>40</v>
      </c>
      <c r="E22" s="236">
        <v>3</v>
      </c>
      <c r="F22" s="263"/>
      <c r="G22" s="265"/>
      <c r="H22" s="237">
        <f t="shared" si="0"/>
        <v>0</v>
      </c>
      <c r="I22" s="238">
        <f t="shared" si="1"/>
        <v>0</v>
      </c>
      <c r="J22" s="563"/>
    </row>
    <row r="23" spans="1:11" s="28" customFormat="1" ht="15" customHeight="1" x14ac:dyDescent="0.25">
      <c r="A23" s="53"/>
      <c r="B23" s="65" t="s">
        <v>216</v>
      </c>
      <c r="C23" s="43" t="s">
        <v>61</v>
      </c>
      <c r="D23" s="30" t="s">
        <v>40</v>
      </c>
      <c r="E23" s="236">
        <v>3</v>
      </c>
      <c r="F23" s="263"/>
      <c r="G23" s="265"/>
      <c r="H23" s="237">
        <f t="shared" si="0"/>
        <v>0</v>
      </c>
      <c r="I23" s="238">
        <f t="shared" si="1"/>
        <v>0</v>
      </c>
      <c r="J23" s="563"/>
    </row>
    <row r="24" spans="1:11" s="28" customFormat="1" ht="15" customHeight="1" x14ac:dyDescent="0.25">
      <c r="A24" s="53"/>
      <c r="B24" s="65" t="s">
        <v>217</v>
      </c>
      <c r="C24" s="43" t="s">
        <v>653</v>
      </c>
      <c r="D24" s="30" t="s">
        <v>40</v>
      </c>
      <c r="E24" s="236">
        <v>3</v>
      </c>
      <c r="F24" s="263"/>
      <c r="G24" s="265"/>
      <c r="H24" s="237">
        <f t="shared" si="0"/>
        <v>0</v>
      </c>
      <c r="I24" s="238">
        <f t="shared" si="1"/>
        <v>0</v>
      </c>
      <c r="J24" s="563"/>
    </row>
    <row r="25" spans="1:11" s="28" customFormat="1" ht="15" customHeight="1" x14ac:dyDescent="0.25">
      <c r="A25" s="54"/>
      <c r="B25" s="65" t="s">
        <v>219</v>
      </c>
      <c r="C25" s="44" t="s">
        <v>67</v>
      </c>
      <c r="D25" s="49" t="s">
        <v>40</v>
      </c>
      <c r="E25" s="249">
        <v>4</v>
      </c>
      <c r="F25" s="263"/>
      <c r="G25" s="265"/>
      <c r="H25" s="237">
        <f t="shared" si="0"/>
        <v>0</v>
      </c>
      <c r="I25" s="238">
        <f t="shared" si="1"/>
        <v>0</v>
      </c>
      <c r="J25" s="563"/>
    </row>
    <row r="26" spans="1:11" s="28" customFormat="1" ht="15" customHeight="1" x14ac:dyDescent="0.25">
      <c r="A26" s="54"/>
      <c r="B26" s="65" t="s">
        <v>221</v>
      </c>
      <c r="C26" s="43" t="s">
        <v>662</v>
      </c>
      <c r="D26" s="83" t="s">
        <v>40</v>
      </c>
      <c r="E26" s="249">
        <v>8</v>
      </c>
      <c r="F26" s="263"/>
      <c r="G26" s="265"/>
      <c r="H26" s="237">
        <f t="shared" si="0"/>
        <v>0</v>
      </c>
      <c r="I26" s="238">
        <f t="shared" si="1"/>
        <v>0</v>
      </c>
      <c r="J26" s="563"/>
    </row>
    <row r="27" spans="1:11" s="28" customFormat="1" ht="5.25" customHeight="1" x14ac:dyDescent="0.25">
      <c r="A27" s="52"/>
      <c r="B27" s="51"/>
      <c r="C27" s="45"/>
      <c r="D27" s="49"/>
      <c r="E27" s="339"/>
      <c r="F27" s="263"/>
      <c r="G27" s="265"/>
      <c r="H27" s="237"/>
      <c r="I27" s="238"/>
    </row>
    <row r="28" spans="1:11" s="28" customFormat="1" ht="25.5" customHeight="1" x14ac:dyDescent="0.25">
      <c r="A28" s="50">
        <v>4</v>
      </c>
      <c r="B28" s="72"/>
      <c r="C28" s="47" t="s">
        <v>229</v>
      </c>
      <c r="D28" s="83"/>
      <c r="E28" s="247"/>
      <c r="F28" s="263"/>
      <c r="G28" s="265"/>
      <c r="H28" s="243">
        <f>SUM(H29:H34)</f>
        <v>0</v>
      </c>
      <c r="I28" s="244">
        <f>SUM(I29:I34)</f>
        <v>0</v>
      </c>
    </row>
    <row r="29" spans="1:11" s="28" customFormat="1" ht="15" customHeight="1" x14ac:dyDescent="0.25">
      <c r="A29" s="31"/>
      <c r="B29" s="93" t="s">
        <v>70</v>
      </c>
      <c r="C29" s="197" t="s">
        <v>680</v>
      </c>
      <c r="D29" s="30" t="s">
        <v>36</v>
      </c>
      <c r="E29" s="564">
        <v>1</v>
      </c>
      <c r="F29" s="263"/>
      <c r="G29" s="265"/>
      <c r="H29" s="237">
        <f t="shared" ref="H29:H34" si="2">+E29*F29</f>
        <v>0</v>
      </c>
      <c r="I29" s="238">
        <f t="shared" ref="I29:I34" si="3">+E29*G29</f>
        <v>0</v>
      </c>
      <c r="J29" s="563"/>
    </row>
    <row r="30" spans="1:11" s="28" customFormat="1" ht="15" customHeight="1" x14ac:dyDescent="0.25">
      <c r="A30" s="31"/>
      <c r="B30" s="93" t="s">
        <v>71</v>
      </c>
      <c r="C30" s="197" t="s">
        <v>676</v>
      </c>
      <c r="D30" s="30" t="s">
        <v>36</v>
      </c>
      <c r="E30" s="564">
        <v>1</v>
      </c>
      <c r="F30" s="263"/>
      <c r="G30" s="265"/>
      <c r="H30" s="237">
        <f t="shared" si="2"/>
        <v>0</v>
      </c>
      <c r="I30" s="238">
        <f t="shared" si="3"/>
        <v>0</v>
      </c>
      <c r="J30" s="563"/>
    </row>
    <row r="31" spans="1:11" s="28" customFormat="1" ht="15" customHeight="1" x14ac:dyDescent="0.25">
      <c r="A31" s="31"/>
      <c r="B31" s="93" t="s">
        <v>72</v>
      </c>
      <c r="C31" s="197" t="s">
        <v>677</v>
      </c>
      <c r="D31" s="30" t="s">
        <v>36</v>
      </c>
      <c r="E31" s="564">
        <v>1</v>
      </c>
      <c r="F31" s="263"/>
      <c r="G31" s="265"/>
      <c r="H31" s="237">
        <f t="shared" si="2"/>
        <v>0</v>
      </c>
      <c r="I31" s="238">
        <f t="shared" si="3"/>
        <v>0</v>
      </c>
      <c r="J31" s="563"/>
    </row>
    <row r="32" spans="1:11" s="28" customFormat="1" ht="15" customHeight="1" x14ac:dyDescent="0.25">
      <c r="A32" s="31"/>
      <c r="B32" s="93" t="s">
        <v>73</v>
      </c>
      <c r="C32" s="197" t="s">
        <v>678</v>
      </c>
      <c r="D32" s="30" t="s">
        <v>36</v>
      </c>
      <c r="E32" s="564">
        <v>1</v>
      </c>
      <c r="F32" s="263"/>
      <c r="G32" s="265"/>
      <c r="H32" s="237">
        <f t="shared" si="2"/>
        <v>0</v>
      </c>
      <c r="I32" s="238">
        <f t="shared" si="3"/>
        <v>0</v>
      </c>
      <c r="J32" s="563"/>
    </row>
    <row r="33" spans="1:10" s="28" customFormat="1" ht="15" customHeight="1" x14ac:dyDescent="0.25">
      <c r="A33" s="31"/>
      <c r="B33" s="93" t="s">
        <v>74</v>
      </c>
      <c r="C33" s="197" t="s">
        <v>679</v>
      </c>
      <c r="D33" s="30" t="s">
        <v>36</v>
      </c>
      <c r="E33" s="564">
        <v>1</v>
      </c>
      <c r="F33" s="263"/>
      <c r="G33" s="265"/>
      <c r="H33" s="237">
        <f t="shared" si="2"/>
        <v>0</v>
      </c>
      <c r="I33" s="238">
        <f t="shared" si="3"/>
        <v>0</v>
      </c>
      <c r="J33" s="563"/>
    </row>
    <row r="34" spans="1:10" s="28" customFormat="1" ht="15" customHeight="1" x14ac:dyDescent="0.25">
      <c r="A34" s="31"/>
      <c r="B34" s="93" t="s">
        <v>75</v>
      </c>
      <c r="C34" s="197" t="s">
        <v>681</v>
      </c>
      <c r="D34" s="30" t="s">
        <v>36</v>
      </c>
      <c r="E34" s="564">
        <v>1</v>
      </c>
      <c r="F34" s="263"/>
      <c r="G34" s="265"/>
      <c r="H34" s="237">
        <f t="shared" si="2"/>
        <v>0</v>
      </c>
      <c r="I34" s="238">
        <f t="shared" si="3"/>
        <v>0</v>
      </c>
      <c r="J34" s="563"/>
    </row>
    <row r="35" spans="1:10" s="28" customFormat="1" ht="5.25" customHeight="1" x14ac:dyDescent="0.25">
      <c r="A35" s="52"/>
      <c r="B35" s="51"/>
      <c r="C35" s="45"/>
      <c r="D35" s="49"/>
      <c r="E35" s="339"/>
      <c r="F35" s="263"/>
      <c r="G35" s="265"/>
      <c r="H35" s="237"/>
      <c r="I35" s="238"/>
    </row>
    <row r="36" spans="1:10" s="28" customFormat="1" ht="15" x14ac:dyDescent="0.25">
      <c r="A36" s="50">
        <v>5</v>
      </c>
      <c r="B36" s="51"/>
      <c r="C36" s="47" t="s">
        <v>668</v>
      </c>
      <c r="D36" s="32"/>
      <c r="E36" s="242"/>
      <c r="F36" s="263"/>
      <c r="G36" s="265"/>
      <c r="H36" s="254">
        <f>+SUM(H37:H42)</f>
        <v>0</v>
      </c>
      <c r="I36" s="355">
        <f>+SUM(I37:I42)</f>
        <v>0</v>
      </c>
    </row>
    <row r="37" spans="1:10" s="28" customFormat="1" ht="15" customHeight="1" x14ac:dyDescent="0.25">
      <c r="A37" s="31"/>
      <c r="B37" s="93" t="s">
        <v>86</v>
      </c>
      <c r="C37" s="44" t="s">
        <v>673</v>
      </c>
      <c r="D37" s="30" t="s">
        <v>787</v>
      </c>
      <c r="E37" s="249">
        <v>800</v>
      </c>
      <c r="F37" s="263"/>
      <c r="G37" s="265"/>
      <c r="H37" s="237">
        <f t="shared" ref="H37:H42" si="4">+E37*F37</f>
        <v>0</v>
      </c>
      <c r="I37" s="238">
        <f t="shared" ref="I37:I42" si="5">+E37*G37</f>
        <v>0</v>
      </c>
      <c r="J37" s="563"/>
    </row>
    <row r="38" spans="1:10" s="28" customFormat="1" ht="15" customHeight="1" x14ac:dyDescent="0.25">
      <c r="A38" s="31"/>
      <c r="B38" s="93" t="s">
        <v>88</v>
      </c>
      <c r="C38" s="44" t="s">
        <v>672</v>
      </c>
      <c r="D38" s="30" t="s">
        <v>787</v>
      </c>
      <c r="E38" s="249">
        <v>800</v>
      </c>
      <c r="F38" s="263"/>
      <c r="G38" s="265"/>
      <c r="H38" s="237">
        <f t="shared" si="4"/>
        <v>0</v>
      </c>
      <c r="I38" s="238">
        <f t="shared" si="5"/>
        <v>0</v>
      </c>
      <c r="J38" s="563"/>
    </row>
    <row r="39" spans="1:10" s="28" customFormat="1" ht="15" customHeight="1" x14ac:dyDescent="0.25">
      <c r="A39" s="31"/>
      <c r="B39" s="93" t="s">
        <v>90</v>
      </c>
      <c r="C39" s="44" t="s">
        <v>671</v>
      </c>
      <c r="D39" s="30" t="s">
        <v>787</v>
      </c>
      <c r="E39" s="249">
        <v>800</v>
      </c>
      <c r="F39" s="263"/>
      <c r="G39" s="265"/>
      <c r="H39" s="237">
        <f t="shared" si="4"/>
        <v>0</v>
      </c>
      <c r="I39" s="238">
        <f t="shared" si="5"/>
        <v>0</v>
      </c>
      <c r="J39" s="563"/>
    </row>
    <row r="40" spans="1:10" s="28" customFormat="1" ht="15" customHeight="1" x14ac:dyDescent="0.25">
      <c r="A40" s="31"/>
      <c r="B40" s="93" t="s">
        <v>92</v>
      </c>
      <c r="C40" s="197" t="s">
        <v>674</v>
      </c>
      <c r="D40" s="30" t="s">
        <v>787</v>
      </c>
      <c r="E40" s="249">
        <v>800</v>
      </c>
      <c r="F40" s="263"/>
      <c r="G40" s="265"/>
      <c r="H40" s="237">
        <f t="shared" si="4"/>
        <v>0</v>
      </c>
      <c r="I40" s="238">
        <f t="shared" si="5"/>
        <v>0</v>
      </c>
      <c r="J40" s="563"/>
    </row>
    <row r="41" spans="1:10" s="28" customFormat="1" ht="15" customHeight="1" x14ac:dyDescent="0.25">
      <c r="A41" s="31"/>
      <c r="B41" s="93" t="s">
        <v>94</v>
      </c>
      <c r="C41" s="197" t="s">
        <v>675</v>
      </c>
      <c r="D41" s="30" t="s">
        <v>787</v>
      </c>
      <c r="E41" s="249">
        <v>800</v>
      </c>
      <c r="F41" s="263"/>
      <c r="G41" s="265"/>
      <c r="H41" s="237">
        <f>+E41*F41</f>
        <v>0</v>
      </c>
      <c r="I41" s="238">
        <f>+E41*G41</f>
        <v>0</v>
      </c>
      <c r="J41" s="563"/>
    </row>
    <row r="42" spans="1:10" s="2" customFormat="1" ht="15" customHeight="1" x14ac:dyDescent="0.2">
      <c r="A42" s="31"/>
      <c r="B42" s="93" t="s">
        <v>96</v>
      </c>
      <c r="C42" s="44" t="s">
        <v>670</v>
      </c>
      <c r="D42" s="83" t="s">
        <v>40</v>
      </c>
      <c r="E42" s="249">
        <v>8</v>
      </c>
      <c r="F42" s="263"/>
      <c r="G42" s="265"/>
      <c r="H42" s="237">
        <f t="shared" si="4"/>
        <v>0</v>
      </c>
      <c r="I42" s="238">
        <f t="shared" si="5"/>
        <v>0</v>
      </c>
      <c r="J42" s="563"/>
    </row>
    <row r="43" spans="1:10" s="28" customFormat="1" ht="5.25" customHeight="1" x14ac:dyDescent="0.25">
      <c r="A43" s="52"/>
      <c r="B43" s="51"/>
      <c r="C43" s="45"/>
      <c r="D43" s="49"/>
      <c r="E43" s="339"/>
      <c r="F43" s="263"/>
      <c r="G43" s="265"/>
      <c r="H43" s="237"/>
      <c r="I43" s="238"/>
    </row>
    <row r="44" spans="1:10" s="28" customFormat="1" ht="15" x14ac:dyDescent="0.25">
      <c r="A44" s="50">
        <v>6</v>
      </c>
      <c r="B44" s="51"/>
      <c r="C44" s="47" t="s">
        <v>260</v>
      </c>
      <c r="D44" s="32"/>
      <c r="E44" s="242"/>
      <c r="F44" s="263"/>
      <c r="G44" s="265"/>
      <c r="H44" s="254">
        <f>+SUM(H45:H47)</f>
        <v>0</v>
      </c>
      <c r="I44" s="355">
        <f>+SUM(I45:I47)</f>
        <v>0</v>
      </c>
    </row>
    <row r="45" spans="1:10" s="28" customFormat="1" ht="15" customHeight="1" x14ac:dyDescent="0.25">
      <c r="A45" s="31"/>
      <c r="B45" s="93" t="s">
        <v>275</v>
      </c>
      <c r="C45" s="44" t="s">
        <v>261</v>
      </c>
      <c r="D45" s="30" t="s">
        <v>36</v>
      </c>
      <c r="E45" s="260">
        <v>1</v>
      </c>
      <c r="F45" s="263"/>
      <c r="G45" s="265"/>
      <c r="H45" s="237">
        <f>+E45*F45</f>
        <v>0</v>
      </c>
      <c r="I45" s="238">
        <f>+E45*G45</f>
        <v>0</v>
      </c>
      <c r="J45" s="563"/>
    </row>
    <row r="46" spans="1:10" s="28" customFormat="1" ht="15" customHeight="1" x14ac:dyDescent="0.25">
      <c r="A46" s="31"/>
      <c r="B46" s="93" t="s">
        <v>306</v>
      </c>
      <c r="C46" s="44" t="s">
        <v>262</v>
      </c>
      <c r="D46" s="30" t="s">
        <v>36</v>
      </c>
      <c r="E46" s="260">
        <v>1</v>
      </c>
      <c r="F46" s="263"/>
      <c r="G46" s="265"/>
      <c r="H46" s="237">
        <f>+E46*F46</f>
        <v>0</v>
      </c>
      <c r="I46" s="238">
        <f>+E46*G46</f>
        <v>0</v>
      </c>
      <c r="J46" s="563"/>
    </row>
    <row r="47" spans="1:10" s="2" customFormat="1" ht="15" customHeight="1" x14ac:dyDescent="0.2">
      <c r="A47" s="31"/>
      <c r="B47" s="93" t="s">
        <v>276</v>
      </c>
      <c r="C47" s="44" t="s">
        <v>263</v>
      </c>
      <c r="D47" s="30" t="s">
        <v>36</v>
      </c>
      <c r="E47" s="260">
        <v>1</v>
      </c>
      <c r="F47" s="263"/>
      <c r="G47" s="265"/>
      <c r="H47" s="237">
        <f>+E47*F47</f>
        <v>0</v>
      </c>
      <c r="I47" s="238">
        <f>+E47*G47</f>
        <v>0</v>
      </c>
      <c r="J47" s="563"/>
    </row>
    <row r="48" spans="1:10" s="28" customFormat="1" ht="5.25" customHeight="1" x14ac:dyDescent="0.25">
      <c r="A48" s="52"/>
      <c r="B48" s="51"/>
      <c r="C48" s="45"/>
      <c r="D48" s="49"/>
      <c r="E48" s="339"/>
      <c r="F48" s="263"/>
      <c r="G48" s="265"/>
      <c r="H48" s="237"/>
      <c r="I48" s="238"/>
    </row>
    <row r="49" spans="1:10" s="2" customFormat="1" ht="15" customHeight="1" x14ac:dyDescent="0.2">
      <c r="A49" s="50">
        <v>7</v>
      </c>
      <c r="B49" s="51"/>
      <c r="C49" s="47" t="s">
        <v>264</v>
      </c>
      <c r="D49" s="32" t="s">
        <v>36</v>
      </c>
      <c r="E49" s="242">
        <v>1</v>
      </c>
      <c r="F49" s="263"/>
      <c r="G49" s="265"/>
      <c r="H49" s="254">
        <f>+E49*F49</f>
        <v>0</v>
      </c>
      <c r="I49" s="252">
        <f>+E49*G49</f>
        <v>0</v>
      </c>
      <c r="J49" s="563"/>
    </row>
    <row r="50" spans="1:10" s="28" customFormat="1" ht="5.25" customHeight="1" x14ac:dyDescent="0.25">
      <c r="A50" s="52"/>
      <c r="B50" s="51"/>
      <c r="C50" s="45"/>
      <c r="D50" s="49"/>
      <c r="E50" s="339"/>
      <c r="F50" s="263"/>
      <c r="G50" s="265"/>
      <c r="H50" s="237"/>
      <c r="I50" s="238"/>
    </row>
    <row r="51" spans="1:10" s="28" customFormat="1" ht="15" customHeight="1" x14ac:dyDescent="0.25">
      <c r="A51" s="31"/>
      <c r="B51" s="93"/>
      <c r="C51" s="44"/>
      <c r="D51" s="30"/>
      <c r="E51" s="260"/>
      <c r="F51" s="263"/>
      <c r="G51" s="265"/>
      <c r="H51" s="237">
        <f t="shared" ref="H51:H60" si="6">+E51*F51</f>
        <v>0</v>
      </c>
      <c r="I51" s="238">
        <f t="shared" ref="I51:I60" si="7">+E51*G51</f>
        <v>0</v>
      </c>
      <c r="J51" s="563"/>
    </row>
    <row r="52" spans="1:10" s="28" customFormat="1" ht="15" customHeight="1" x14ac:dyDescent="0.25">
      <c r="A52" s="31"/>
      <c r="B52" s="93"/>
      <c r="C52" s="44"/>
      <c r="D52" s="30"/>
      <c r="E52" s="260"/>
      <c r="F52" s="263"/>
      <c r="G52" s="265"/>
      <c r="H52" s="237">
        <f t="shared" si="6"/>
        <v>0</v>
      </c>
      <c r="I52" s="238">
        <f t="shared" si="7"/>
        <v>0</v>
      </c>
      <c r="J52" s="563"/>
    </row>
    <row r="53" spans="1:10" s="28" customFormat="1" ht="15" customHeight="1" x14ac:dyDescent="0.25">
      <c r="A53" s="31"/>
      <c r="B53" s="93"/>
      <c r="C53" s="44"/>
      <c r="D53" s="30"/>
      <c r="E53" s="260"/>
      <c r="F53" s="263"/>
      <c r="G53" s="265"/>
      <c r="H53" s="237">
        <f t="shared" si="6"/>
        <v>0</v>
      </c>
      <c r="I53" s="238">
        <f t="shared" si="7"/>
        <v>0</v>
      </c>
      <c r="J53" s="563"/>
    </row>
    <row r="54" spans="1:10" s="28" customFormat="1" ht="15" customHeight="1" x14ac:dyDescent="0.25">
      <c r="A54" s="31"/>
      <c r="B54" s="93"/>
      <c r="C54" s="44"/>
      <c r="D54" s="30"/>
      <c r="E54" s="260"/>
      <c r="F54" s="263"/>
      <c r="G54" s="265"/>
      <c r="H54" s="237">
        <f t="shared" si="6"/>
        <v>0</v>
      </c>
      <c r="I54" s="238">
        <f t="shared" si="7"/>
        <v>0</v>
      </c>
      <c r="J54" s="563"/>
    </row>
    <row r="55" spans="1:10" s="28" customFormat="1" ht="15" customHeight="1" x14ac:dyDescent="0.25">
      <c r="A55" s="31"/>
      <c r="B55" s="93"/>
      <c r="C55" s="44"/>
      <c r="D55" s="30"/>
      <c r="E55" s="260"/>
      <c r="F55" s="263"/>
      <c r="G55" s="265"/>
      <c r="H55" s="237">
        <f t="shared" si="6"/>
        <v>0</v>
      </c>
      <c r="I55" s="238">
        <f t="shared" si="7"/>
        <v>0</v>
      </c>
      <c r="J55" s="563"/>
    </row>
    <row r="56" spans="1:10" s="28" customFormat="1" ht="15" customHeight="1" x14ac:dyDescent="0.25">
      <c r="A56" s="31"/>
      <c r="B56" s="93"/>
      <c r="C56" s="44"/>
      <c r="D56" s="30"/>
      <c r="E56" s="260"/>
      <c r="F56" s="263"/>
      <c r="G56" s="265"/>
      <c r="H56" s="237">
        <f t="shared" si="6"/>
        <v>0</v>
      </c>
      <c r="I56" s="238">
        <f t="shared" si="7"/>
        <v>0</v>
      </c>
      <c r="J56" s="563"/>
    </row>
    <row r="57" spans="1:10" s="28" customFormat="1" ht="15" customHeight="1" x14ac:dyDescent="0.25">
      <c r="A57" s="31"/>
      <c r="B57" s="93"/>
      <c r="C57" s="44"/>
      <c r="D57" s="30"/>
      <c r="E57" s="260"/>
      <c r="F57" s="263"/>
      <c r="G57" s="265"/>
      <c r="H57" s="237">
        <f t="shared" si="6"/>
        <v>0</v>
      </c>
      <c r="I57" s="238">
        <f t="shared" si="7"/>
        <v>0</v>
      </c>
      <c r="J57" s="563"/>
    </row>
    <row r="58" spans="1:10" s="28" customFormat="1" ht="15" customHeight="1" x14ac:dyDescent="0.25">
      <c r="A58" s="31"/>
      <c r="B58" s="93"/>
      <c r="C58" s="44"/>
      <c r="D58" s="30"/>
      <c r="E58" s="260"/>
      <c r="F58" s="263"/>
      <c r="G58" s="265"/>
      <c r="H58" s="237">
        <f t="shared" si="6"/>
        <v>0</v>
      </c>
      <c r="I58" s="238">
        <f t="shared" si="7"/>
        <v>0</v>
      </c>
      <c r="J58" s="563"/>
    </row>
    <row r="59" spans="1:10" s="28" customFormat="1" ht="15" customHeight="1" x14ac:dyDescent="0.25">
      <c r="A59" s="31"/>
      <c r="B59" s="93"/>
      <c r="C59" s="44"/>
      <c r="D59" s="30"/>
      <c r="E59" s="260"/>
      <c r="F59" s="263"/>
      <c r="G59" s="265"/>
      <c r="H59" s="237">
        <f t="shared" si="6"/>
        <v>0</v>
      </c>
      <c r="I59" s="238">
        <f t="shared" si="7"/>
        <v>0</v>
      </c>
      <c r="J59" s="563"/>
    </row>
    <row r="60" spans="1:10" s="28" customFormat="1" ht="15" customHeight="1" x14ac:dyDescent="0.25">
      <c r="A60" s="31"/>
      <c r="B60" s="93"/>
      <c r="C60" s="44"/>
      <c r="D60" s="30"/>
      <c r="E60" s="260"/>
      <c r="F60" s="263"/>
      <c r="G60" s="265"/>
      <c r="H60" s="237">
        <f t="shared" si="6"/>
        <v>0</v>
      </c>
      <c r="I60" s="238">
        <f t="shared" si="7"/>
        <v>0</v>
      </c>
      <c r="J60" s="563"/>
    </row>
    <row r="61" spans="1:10" s="28" customFormat="1" ht="5.25" customHeight="1" thickBot="1" x14ac:dyDescent="0.3">
      <c r="A61" s="52"/>
      <c r="B61" s="51"/>
      <c r="C61" s="45"/>
      <c r="D61" s="49"/>
      <c r="E61" s="339"/>
      <c r="F61" s="263"/>
      <c r="G61" s="265"/>
      <c r="H61" s="237"/>
      <c r="I61" s="238"/>
    </row>
    <row r="62" spans="1:10" s="28" customFormat="1" ht="14.25" customHeight="1" thickBot="1" x14ac:dyDescent="0.3">
      <c r="A62" s="765" t="str">
        <f>A3</f>
        <v>C-3.3 Montajes Ampliación ET Las Heras</v>
      </c>
      <c r="B62" s="766"/>
      <c r="C62" s="766"/>
      <c r="D62" s="766"/>
      <c r="E62" s="766"/>
      <c r="F62" s="766"/>
      <c r="G62" s="39" t="s">
        <v>796</v>
      </c>
      <c r="H62" s="75">
        <f>+H49+H44+H28+H18+H12+H8+H36+SUM(H51:H60)</f>
        <v>0</v>
      </c>
      <c r="I62" s="74">
        <f>+I49+I44+I28+I18+I12+I8+I36+SUM(I51:I60)</f>
        <v>0</v>
      </c>
    </row>
    <row r="63" spans="1:10" ht="17.25" customHeight="1" x14ac:dyDescent="0.25">
      <c r="A63" s="739" t="s">
        <v>782</v>
      </c>
      <c r="B63" s="739"/>
      <c r="C63" s="739"/>
      <c r="D63" s="739"/>
      <c r="E63" s="739"/>
      <c r="F63" s="739"/>
      <c r="G63" s="739"/>
      <c r="H63" s="739"/>
      <c r="I63" s="739"/>
    </row>
    <row r="64" spans="1:10" ht="20.45" customHeight="1" x14ac:dyDescent="0.25">
      <c r="A64" s="740" t="s">
        <v>783</v>
      </c>
      <c r="B64" s="740"/>
      <c r="C64" s="740"/>
      <c r="D64" s="740"/>
      <c r="E64" s="740"/>
      <c r="F64" s="740"/>
      <c r="G64" s="740"/>
      <c r="H64" s="740"/>
      <c r="I64" s="740"/>
    </row>
    <row r="65" spans="1:9" x14ac:dyDescent="0.25">
      <c r="A65" s="296"/>
      <c r="B65" s="296"/>
      <c r="C65" s="296"/>
      <c r="D65" s="296"/>
      <c r="E65" s="296"/>
      <c r="F65" s="296"/>
      <c r="G65" s="296"/>
      <c r="H65" s="296"/>
      <c r="I65" s="296"/>
    </row>
    <row r="66" spans="1:9" x14ac:dyDescent="0.25">
      <c r="A66" s="296"/>
      <c r="B66" s="296"/>
      <c r="C66" s="296"/>
      <c r="D66" s="296"/>
      <c r="E66" s="296"/>
      <c r="F66" s="296"/>
      <c r="G66" s="296"/>
      <c r="H66" s="296"/>
      <c r="I66" s="296"/>
    </row>
    <row r="67" spans="1:9" x14ac:dyDescent="0.25">
      <c r="A67"/>
      <c r="B67"/>
      <c r="C67" s="659" t="s">
        <v>779</v>
      </c>
      <c r="D67" s="659"/>
      <c r="E67"/>
      <c r="F67"/>
      <c r="G67"/>
      <c r="H67" s="659" t="s">
        <v>779</v>
      </c>
      <c r="I67" s="659"/>
    </row>
    <row r="68" spans="1:9" x14ac:dyDescent="0.25">
      <c r="A68"/>
      <c r="B68"/>
      <c r="C68" s="655" t="s">
        <v>781</v>
      </c>
      <c r="D68" s="655"/>
      <c r="E68"/>
      <c r="F68"/>
      <c r="G68"/>
      <c r="H68" s="655" t="s">
        <v>780</v>
      </c>
      <c r="I68" s="655"/>
    </row>
    <row r="69" spans="1:9" x14ac:dyDescent="0.2">
      <c r="A69" s="2"/>
      <c r="B69" s="2"/>
      <c r="C69" s="2"/>
      <c r="D69" s="2"/>
      <c r="E69" s="2"/>
      <c r="F69" s="2"/>
      <c r="G69" s="2"/>
      <c r="H69" s="2"/>
      <c r="I69" s="2"/>
    </row>
    <row r="70" spans="1:9" x14ac:dyDescent="0.25">
      <c r="A70" s="14"/>
      <c r="B70" s="14"/>
      <c r="D70" s="14"/>
      <c r="E70" s="14"/>
    </row>
    <row r="71" spans="1:9" x14ac:dyDescent="0.25">
      <c r="A71" s="14"/>
      <c r="B71" s="14"/>
      <c r="D71" s="14"/>
      <c r="E71" s="14"/>
    </row>
    <row r="72" spans="1:9" x14ac:dyDescent="0.25">
      <c r="A72" s="14"/>
      <c r="B72" s="14"/>
      <c r="D72" s="14"/>
      <c r="E72" s="14"/>
    </row>
    <row r="73" spans="1:9" x14ac:dyDescent="0.25">
      <c r="A73" s="14"/>
      <c r="B73" s="14"/>
      <c r="D73" s="14"/>
      <c r="E73" s="14"/>
    </row>
    <row r="74" spans="1:9" x14ac:dyDescent="0.25">
      <c r="A74" s="14"/>
      <c r="B74" s="14"/>
      <c r="D74" s="14"/>
      <c r="E74" s="14"/>
    </row>
    <row r="75" spans="1:9" x14ac:dyDescent="0.25">
      <c r="A75" s="14"/>
      <c r="B75" s="14"/>
      <c r="D75" s="14"/>
      <c r="E75" s="14"/>
    </row>
    <row r="76" spans="1:9" x14ac:dyDescent="0.25">
      <c r="A76" s="14"/>
      <c r="B76" s="14"/>
      <c r="D76" s="14"/>
      <c r="E76" s="14"/>
    </row>
    <row r="77" spans="1:9" x14ac:dyDescent="0.25">
      <c r="A77" s="14"/>
      <c r="B77" s="14"/>
      <c r="D77" s="14"/>
      <c r="E77" s="14"/>
    </row>
    <row r="78" spans="1:9" x14ac:dyDescent="0.25">
      <c r="A78" s="14"/>
      <c r="B78" s="14"/>
      <c r="D78" s="14"/>
      <c r="E78" s="14"/>
    </row>
    <row r="79" spans="1:9" x14ac:dyDescent="0.25">
      <c r="A79" s="14"/>
      <c r="B79" s="14"/>
      <c r="D79" s="14"/>
      <c r="E79" s="14"/>
    </row>
  </sheetData>
  <sheetProtection algorithmName="SHA-512" hashValue="940ZqEfrTGa4XnVESSFyvBtgsJXbbDHQiGIgi37mxzv8RzcPammD0LPt031vCmH24gTOjTT/nZf6/3GJ+Qc+3Q==" saltValue="S6LQF6yqq0c4bMEjmQdaCw==" spinCount="100000" sheet="1" objects="1" scenarios="1"/>
  <mergeCells count="15">
    <mergeCell ref="A1:I1"/>
    <mergeCell ref="A3:I3"/>
    <mergeCell ref="A5:A7"/>
    <mergeCell ref="B5:B7"/>
    <mergeCell ref="D5:D7"/>
    <mergeCell ref="E5:E7"/>
    <mergeCell ref="F5:G6"/>
    <mergeCell ref="H5:I6"/>
    <mergeCell ref="C67:D67"/>
    <mergeCell ref="H67:I67"/>
    <mergeCell ref="C68:D68"/>
    <mergeCell ref="H68:I68"/>
    <mergeCell ref="A62:F62"/>
    <mergeCell ref="A63:I63"/>
    <mergeCell ref="A64:I64"/>
  </mergeCells>
  <phoneticPr fontId="27" type="noConversion"/>
  <printOptions horizontalCentered="1"/>
  <pageMargins left="0.39370078740157483" right="0.39370078740157483" top="1.1811023622047245" bottom="0.39370078740157483" header="0.39370078740157483" footer="0.19685039370078741"/>
  <pageSetup paperSize="9" scale="70" fitToHeight="2" orientation="landscape" r:id="rId1"/>
  <headerFooter>
    <oddHeader>&amp;L&amp;G&amp;R&amp;G</oddHeader>
  </headerFooter>
  <rowBreaks count="1" manualBreakCount="1">
    <brk id="40" max="8" man="1"/>
  </rowBreaks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176A3-CEAD-404F-945D-BAB672B0002A}">
  <sheetPr>
    <pageSetUpPr fitToPage="1"/>
  </sheetPr>
  <dimension ref="A1:O168"/>
  <sheetViews>
    <sheetView zoomScaleNormal="100" zoomScaleSheetLayoutView="130" workbookViewId="0">
      <selection activeCell="C12" sqref="C12"/>
    </sheetView>
  </sheetViews>
  <sheetFormatPr baseColWidth="10" defaultColWidth="11.42578125" defaultRowHeight="12.75" x14ac:dyDescent="0.2"/>
  <cols>
    <col min="1" max="2" width="7.85546875" style="199" customWidth="1"/>
    <col min="3" max="3" width="76.7109375" style="1" customWidth="1"/>
    <col min="4" max="4" width="7.85546875" style="1" customWidth="1"/>
    <col min="5" max="5" width="5.7109375" style="1" customWidth="1"/>
    <col min="6" max="6" width="14.42578125" style="1" customWidth="1"/>
    <col min="7" max="7" width="15.5703125" style="1" customWidth="1"/>
    <col min="8" max="8" width="14.7109375" style="1" customWidth="1"/>
    <col min="9" max="9" width="12.5703125" style="1" customWidth="1"/>
    <col min="10" max="10" width="11.42578125" style="1"/>
    <col min="11" max="11" width="46.85546875" style="1" customWidth="1"/>
    <col min="12" max="12" width="11.42578125" style="1"/>
    <col min="13" max="13" width="4.7109375" style="1" customWidth="1"/>
    <col min="14" max="14" width="17.5703125" style="1" customWidth="1"/>
    <col min="15" max="255" width="11.42578125" style="1"/>
    <col min="256" max="257" width="5.7109375" style="1" customWidth="1"/>
    <col min="258" max="258" width="88.28515625" style="1" customWidth="1"/>
    <col min="259" max="259" width="6.7109375" style="1" customWidth="1"/>
    <col min="260" max="260" width="7.28515625" style="1" customWidth="1"/>
    <col min="261" max="511" width="11.42578125" style="1"/>
    <col min="512" max="513" width="5.7109375" style="1" customWidth="1"/>
    <col min="514" max="514" width="88.28515625" style="1" customWidth="1"/>
    <col min="515" max="515" width="6.7109375" style="1" customWidth="1"/>
    <col min="516" max="516" width="7.28515625" style="1" customWidth="1"/>
    <col min="517" max="767" width="11.42578125" style="1"/>
    <col min="768" max="769" width="5.7109375" style="1" customWidth="1"/>
    <col min="770" max="770" width="88.28515625" style="1" customWidth="1"/>
    <col min="771" max="771" width="6.7109375" style="1" customWidth="1"/>
    <col min="772" max="772" width="7.28515625" style="1" customWidth="1"/>
    <col min="773" max="1023" width="11.42578125" style="1"/>
    <col min="1024" max="1025" width="5.7109375" style="1" customWidth="1"/>
    <col min="1026" max="1026" width="88.28515625" style="1" customWidth="1"/>
    <col min="1027" max="1027" width="6.7109375" style="1" customWidth="1"/>
    <col min="1028" max="1028" width="7.28515625" style="1" customWidth="1"/>
    <col min="1029" max="1279" width="11.42578125" style="1"/>
    <col min="1280" max="1281" width="5.7109375" style="1" customWidth="1"/>
    <col min="1282" max="1282" width="88.28515625" style="1" customWidth="1"/>
    <col min="1283" max="1283" width="6.7109375" style="1" customWidth="1"/>
    <col min="1284" max="1284" width="7.28515625" style="1" customWidth="1"/>
    <col min="1285" max="1535" width="11.42578125" style="1"/>
    <col min="1536" max="1537" width="5.7109375" style="1" customWidth="1"/>
    <col min="1538" max="1538" width="88.28515625" style="1" customWidth="1"/>
    <col min="1539" max="1539" width="6.7109375" style="1" customWidth="1"/>
    <col min="1540" max="1540" width="7.28515625" style="1" customWidth="1"/>
    <col min="1541" max="1791" width="11.42578125" style="1"/>
    <col min="1792" max="1793" width="5.7109375" style="1" customWidth="1"/>
    <col min="1794" max="1794" width="88.28515625" style="1" customWidth="1"/>
    <col min="1795" max="1795" width="6.7109375" style="1" customWidth="1"/>
    <col min="1796" max="1796" width="7.28515625" style="1" customWidth="1"/>
    <col min="1797" max="2047" width="11.42578125" style="1"/>
    <col min="2048" max="2049" width="5.7109375" style="1" customWidth="1"/>
    <col min="2050" max="2050" width="88.28515625" style="1" customWidth="1"/>
    <col min="2051" max="2051" width="6.7109375" style="1" customWidth="1"/>
    <col min="2052" max="2052" width="7.28515625" style="1" customWidth="1"/>
    <col min="2053" max="2303" width="11.42578125" style="1"/>
    <col min="2304" max="2305" width="5.7109375" style="1" customWidth="1"/>
    <col min="2306" max="2306" width="88.28515625" style="1" customWidth="1"/>
    <col min="2307" max="2307" width="6.7109375" style="1" customWidth="1"/>
    <col min="2308" max="2308" width="7.28515625" style="1" customWidth="1"/>
    <col min="2309" max="2559" width="11.42578125" style="1"/>
    <col min="2560" max="2561" width="5.7109375" style="1" customWidth="1"/>
    <col min="2562" max="2562" width="88.28515625" style="1" customWidth="1"/>
    <col min="2563" max="2563" width="6.7109375" style="1" customWidth="1"/>
    <col min="2564" max="2564" width="7.28515625" style="1" customWidth="1"/>
    <col min="2565" max="2815" width="11.42578125" style="1"/>
    <col min="2816" max="2817" width="5.7109375" style="1" customWidth="1"/>
    <col min="2818" max="2818" width="88.28515625" style="1" customWidth="1"/>
    <col min="2819" max="2819" width="6.7109375" style="1" customWidth="1"/>
    <col min="2820" max="2820" width="7.28515625" style="1" customWidth="1"/>
    <col min="2821" max="3071" width="11.42578125" style="1"/>
    <col min="3072" max="3073" width="5.7109375" style="1" customWidth="1"/>
    <col min="3074" max="3074" width="88.28515625" style="1" customWidth="1"/>
    <col min="3075" max="3075" width="6.7109375" style="1" customWidth="1"/>
    <col min="3076" max="3076" width="7.28515625" style="1" customWidth="1"/>
    <col min="3077" max="3327" width="11.42578125" style="1"/>
    <col min="3328" max="3329" width="5.7109375" style="1" customWidth="1"/>
    <col min="3330" max="3330" width="88.28515625" style="1" customWidth="1"/>
    <col min="3331" max="3331" width="6.7109375" style="1" customWidth="1"/>
    <col min="3332" max="3332" width="7.28515625" style="1" customWidth="1"/>
    <col min="3333" max="3583" width="11.42578125" style="1"/>
    <col min="3584" max="3585" width="5.7109375" style="1" customWidth="1"/>
    <col min="3586" max="3586" width="88.28515625" style="1" customWidth="1"/>
    <col min="3587" max="3587" width="6.7109375" style="1" customWidth="1"/>
    <col min="3588" max="3588" width="7.28515625" style="1" customWidth="1"/>
    <col min="3589" max="3839" width="11.42578125" style="1"/>
    <col min="3840" max="3841" width="5.7109375" style="1" customWidth="1"/>
    <col min="3842" max="3842" width="88.28515625" style="1" customWidth="1"/>
    <col min="3843" max="3843" width="6.7109375" style="1" customWidth="1"/>
    <col min="3844" max="3844" width="7.28515625" style="1" customWidth="1"/>
    <col min="3845" max="4095" width="11.42578125" style="1"/>
    <col min="4096" max="4097" width="5.7109375" style="1" customWidth="1"/>
    <col min="4098" max="4098" width="88.28515625" style="1" customWidth="1"/>
    <col min="4099" max="4099" width="6.7109375" style="1" customWidth="1"/>
    <col min="4100" max="4100" width="7.28515625" style="1" customWidth="1"/>
    <col min="4101" max="4351" width="11.42578125" style="1"/>
    <col min="4352" max="4353" width="5.7109375" style="1" customWidth="1"/>
    <col min="4354" max="4354" width="88.28515625" style="1" customWidth="1"/>
    <col min="4355" max="4355" width="6.7109375" style="1" customWidth="1"/>
    <col min="4356" max="4356" width="7.28515625" style="1" customWidth="1"/>
    <col min="4357" max="4607" width="11.42578125" style="1"/>
    <col min="4608" max="4609" width="5.7109375" style="1" customWidth="1"/>
    <col min="4610" max="4610" width="88.28515625" style="1" customWidth="1"/>
    <col min="4611" max="4611" width="6.7109375" style="1" customWidth="1"/>
    <col min="4612" max="4612" width="7.28515625" style="1" customWidth="1"/>
    <col min="4613" max="4863" width="11.42578125" style="1"/>
    <col min="4864" max="4865" width="5.7109375" style="1" customWidth="1"/>
    <col min="4866" max="4866" width="88.28515625" style="1" customWidth="1"/>
    <col min="4867" max="4867" width="6.7109375" style="1" customWidth="1"/>
    <col min="4868" max="4868" width="7.28515625" style="1" customWidth="1"/>
    <col min="4869" max="5119" width="11.42578125" style="1"/>
    <col min="5120" max="5121" width="5.7109375" style="1" customWidth="1"/>
    <col min="5122" max="5122" width="88.28515625" style="1" customWidth="1"/>
    <col min="5123" max="5123" width="6.7109375" style="1" customWidth="1"/>
    <col min="5124" max="5124" width="7.28515625" style="1" customWidth="1"/>
    <col min="5125" max="5375" width="11.42578125" style="1"/>
    <col min="5376" max="5377" width="5.7109375" style="1" customWidth="1"/>
    <col min="5378" max="5378" width="88.28515625" style="1" customWidth="1"/>
    <col min="5379" max="5379" width="6.7109375" style="1" customWidth="1"/>
    <col min="5380" max="5380" width="7.28515625" style="1" customWidth="1"/>
    <col min="5381" max="5631" width="11.42578125" style="1"/>
    <col min="5632" max="5633" width="5.7109375" style="1" customWidth="1"/>
    <col min="5634" max="5634" width="88.28515625" style="1" customWidth="1"/>
    <col min="5635" max="5635" width="6.7109375" style="1" customWidth="1"/>
    <col min="5636" max="5636" width="7.28515625" style="1" customWidth="1"/>
    <col min="5637" max="5887" width="11.42578125" style="1"/>
    <col min="5888" max="5889" width="5.7109375" style="1" customWidth="1"/>
    <col min="5890" max="5890" width="88.28515625" style="1" customWidth="1"/>
    <col min="5891" max="5891" width="6.7109375" style="1" customWidth="1"/>
    <col min="5892" max="5892" width="7.28515625" style="1" customWidth="1"/>
    <col min="5893" max="6143" width="11.42578125" style="1"/>
    <col min="6144" max="6145" width="5.7109375" style="1" customWidth="1"/>
    <col min="6146" max="6146" width="88.28515625" style="1" customWidth="1"/>
    <col min="6147" max="6147" width="6.7109375" style="1" customWidth="1"/>
    <col min="6148" max="6148" width="7.28515625" style="1" customWidth="1"/>
    <col min="6149" max="6399" width="11.42578125" style="1"/>
    <col min="6400" max="6401" width="5.7109375" style="1" customWidth="1"/>
    <col min="6402" max="6402" width="88.28515625" style="1" customWidth="1"/>
    <col min="6403" max="6403" width="6.7109375" style="1" customWidth="1"/>
    <col min="6404" max="6404" width="7.28515625" style="1" customWidth="1"/>
    <col min="6405" max="6655" width="11.42578125" style="1"/>
    <col min="6656" max="6657" width="5.7109375" style="1" customWidth="1"/>
    <col min="6658" max="6658" width="88.28515625" style="1" customWidth="1"/>
    <col min="6659" max="6659" width="6.7109375" style="1" customWidth="1"/>
    <col min="6660" max="6660" width="7.28515625" style="1" customWidth="1"/>
    <col min="6661" max="6911" width="11.42578125" style="1"/>
    <col min="6912" max="6913" width="5.7109375" style="1" customWidth="1"/>
    <col min="6914" max="6914" width="88.28515625" style="1" customWidth="1"/>
    <col min="6915" max="6915" width="6.7109375" style="1" customWidth="1"/>
    <col min="6916" max="6916" width="7.28515625" style="1" customWidth="1"/>
    <col min="6917" max="7167" width="11.42578125" style="1"/>
    <col min="7168" max="7169" width="5.7109375" style="1" customWidth="1"/>
    <col min="7170" max="7170" width="88.28515625" style="1" customWidth="1"/>
    <col min="7171" max="7171" width="6.7109375" style="1" customWidth="1"/>
    <col min="7172" max="7172" width="7.28515625" style="1" customWidth="1"/>
    <col min="7173" max="7423" width="11.42578125" style="1"/>
    <col min="7424" max="7425" width="5.7109375" style="1" customWidth="1"/>
    <col min="7426" max="7426" width="88.28515625" style="1" customWidth="1"/>
    <col min="7427" max="7427" width="6.7109375" style="1" customWidth="1"/>
    <col min="7428" max="7428" width="7.28515625" style="1" customWidth="1"/>
    <col min="7429" max="7679" width="11.42578125" style="1"/>
    <col min="7680" max="7681" width="5.7109375" style="1" customWidth="1"/>
    <col min="7682" max="7682" width="88.28515625" style="1" customWidth="1"/>
    <col min="7683" max="7683" width="6.7109375" style="1" customWidth="1"/>
    <col min="7684" max="7684" width="7.28515625" style="1" customWidth="1"/>
    <col min="7685" max="7935" width="11.42578125" style="1"/>
    <col min="7936" max="7937" width="5.7109375" style="1" customWidth="1"/>
    <col min="7938" max="7938" width="88.28515625" style="1" customWidth="1"/>
    <col min="7939" max="7939" width="6.7109375" style="1" customWidth="1"/>
    <col min="7940" max="7940" width="7.28515625" style="1" customWidth="1"/>
    <col min="7941" max="8191" width="11.42578125" style="1"/>
    <col min="8192" max="8193" width="5.7109375" style="1" customWidth="1"/>
    <col min="8194" max="8194" width="88.28515625" style="1" customWidth="1"/>
    <col min="8195" max="8195" width="6.7109375" style="1" customWidth="1"/>
    <col min="8196" max="8196" width="7.28515625" style="1" customWidth="1"/>
    <col min="8197" max="8447" width="11.42578125" style="1"/>
    <col min="8448" max="8449" width="5.7109375" style="1" customWidth="1"/>
    <col min="8450" max="8450" width="88.28515625" style="1" customWidth="1"/>
    <col min="8451" max="8451" width="6.7109375" style="1" customWidth="1"/>
    <col min="8452" max="8452" width="7.28515625" style="1" customWidth="1"/>
    <col min="8453" max="8703" width="11.42578125" style="1"/>
    <col min="8704" max="8705" width="5.7109375" style="1" customWidth="1"/>
    <col min="8706" max="8706" width="88.28515625" style="1" customWidth="1"/>
    <col min="8707" max="8707" width="6.7109375" style="1" customWidth="1"/>
    <col min="8708" max="8708" width="7.28515625" style="1" customWidth="1"/>
    <col min="8709" max="8959" width="11.42578125" style="1"/>
    <col min="8960" max="8961" width="5.7109375" style="1" customWidth="1"/>
    <col min="8962" max="8962" width="88.28515625" style="1" customWidth="1"/>
    <col min="8963" max="8963" width="6.7109375" style="1" customWidth="1"/>
    <col min="8964" max="8964" width="7.28515625" style="1" customWidth="1"/>
    <col min="8965" max="9215" width="11.42578125" style="1"/>
    <col min="9216" max="9217" width="5.7109375" style="1" customWidth="1"/>
    <col min="9218" max="9218" width="88.28515625" style="1" customWidth="1"/>
    <col min="9219" max="9219" width="6.7109375" style="1" customWidth="1"/>
    <col min="9220" max="9220" width="7.28515625" style="1" customWidth="1"/>
    <col min="9221" max="9471" width="11.42578125" style="1"/>
    <col min="9472" max="9473" width="5.7109375" style="1" customWidth="1"/>
    <col min="9474" max="9474" width="88.28515625" style="1" customWidth="1"/>
    <col min="9475" max="9475" width="6.7109375" style="1" customWidth="1"/>
    <col min="9476" max="9476" width="7.28515625" style="1" customWidth="1"/>
    <col min="9477" max="9727" width="11.42578125" style="1"/>
    <col min="9728" max="9729" width="5.7109375" style="1" customWidth="1"/>
    <col min="9730" max="9730" width="88.28515625" style="1" customWidth="1"/>
    <col min="9731" max="9731" width="6.7109375" style="1" customWidth="1"/>
    <col min="9732" max="9732" width="7.28515625" style="1" customWidth="1"/>
    <col min="9733" max="9983" width="11.42578125" style="1"/>
    <col min="9984" max="9985" width="5.7109375" style="1" customWidth="1"/>
    <col min="9986" max="9986" width="88.28515625" style="1" customWidth="1"/>
    <col min="9987" max="9987" width="6.7109375" style="1" customWidth="1"/>
    <col min="9988" max="9988" width="7.28515625" style="1" customWidth="1"/>
    <col min="9989" max="10239" width="11.42578125" style="1"/>
    <col min="10240" max="10241" width="5.7109375" style="1" customWidth="1"/>
    <col min="10242" max="10242" width="88.28515625" style="1" customWidth="1"/>
    <col min="10243" max="10243" width="6.7109375" style="1" customWidth="1"/>
    <col min="10244" max="10244" width="7.28515625" style="1" customWidth="1"/>
    <col min="10245" max="10495" width="11.42578125" style="1"/>
    <col min="10496" max="10497" width="5.7109375" style="1" customWidth="1"/>
    <col min="10498" max="10498" width="88.28515625" style="1" customWidth="1"/>
    <col min="10499" max="10499" width="6.7109375" style="1" customWidth="1"/>
    <col min="10500" max="10500" width="7.28515625" style="1" customWidth="1"/>
    <col min="10501" max="10751" width="11.42578125" style="1"/>
    <col min="10752" max="10753" width="5.7109375" style="1" customWidth="1"/>
    <col min="10754" max="10754" width="88.28515625" style="1" customWidth="1"/>
    <col min="10755" max="10755" width="6.7109375" style="1" customWidth="1"/>
    <col min="10756" max="10756" width="7.28515625" style="1" customWidth="1"/>
    <col min="10757" max="11007" width="11.42578125" style="1"/>
    <col min="11008" max="11009" width="5.7109375" style="1" customWidth="1"/>
    <col min="11010" max="11010" width="88.28515625" style="1" customWidth="1"/>
    <col min="11011" max="11011" width="6.7109375" style="1" customWidth="1"/>
    <col min="11012" max="11012" width="7.28515625" style="1" customWidth="1"/>
    <col min="11013" max="11263" width="11.42578125" style="1"/>
    <col min="11264" max="11265" width="5.7109375" style="1" customWidth="1"/>
    <col min="11266" max="11266" width="88.28515625" style="1" customWidth="1"/>
    <col min="11267" max="11267" width="6.7109375" style="1" customWidth="1"/>
    <col min="11268" max="11268" width="7.28515625" style="1" customWidth="1"/>
    <col min="11269" max="11519" width="11.42578125" style="1"/>
    <col min="11520" max="11521" width="5.7109375" style="1" customWidth="1"/>
    <col min="11522" max="11522" width="88.28515625" style="1" customWidth="1"/>
    <col min="11523" max="11523" width="6.7109375" style="1" customWidth="1"/>
    <col min="11524" max="11524" width="7.28515625" style="1" customWidth="1"/>
    <col min="11525" max="11775" width="11.42578125" style="1"/>
    <col min="11776" max="11777" width="5.7109375" style="1" customWidth="1"/>
    <col min="11778" max="11778" width="88.28515625" style="1" customWidth="1"/>
    <col min="11779" max="11779" width="6.7109375" style="1" customWidth="1"/>
    <col min="11780" max="11780" width="7.28515625" style="1" customWidth="1"/>
    <col min="11781" max="12031" width="11.42578125" style="1"/>
    <col min="12032" max="12033" width="5.7109375" style="1" customWidth="1"/>
    <col min="12034" max="12034" width="88.28515625" style="1" customWidth="1"/>
    <col min="12035" max="12035" width="6.7109375" style="1" customWidth="1"/>
    <col min="12036" max="12036" width="7.28515625" style="1" customWidth="1"/>
    <col min="12037" max="12287" width="11.42578125" style="1"/>
    <col min="12288" max="12289" width="5.7109375" style="1" customWidth="1"/>
    <col min="12290" max="12290" width="88.28515625" style="1" customWidth="1"/>
    <col min="12291" max="12291" width="6.7109375" style="1" customWidth="1"/>
    <col min="12292" max="12292" width="7.28515625" style="1" customWidth="1"/>
    <col min="12293" max="12543" width="11.42578125" style="1"/>
    <col min="12544" max="12545" width="5.7109375" style="1" customWidth="1"/>
    <col min="12546" max="12546" width="88.28515625" style="1" customWidth="1"/>
    <col min="12547" max="12547" width="6.7109375" style="1" customWidth="1"/>
    <col min="12548" max="12548" width="7.28515625" style="1" customWidth="1"/>
    <col min="12549" max="12799" width="11.42578125" style="1"/>
    <col min="12800" max="12801" width="5.7109375" style="1" customWidth="1"/>
    <col min="12802" max="12802" width="88.28515625" style="1" customWidth="1"/>
    <col min="12803" max="12803" width="6.7109375" style="1" customWidth="1"/>
    <col min="12804" max="12804" width="7.28515625" style="1" customWidth="1"/>
    <col min="12805" max="13055" width="11.42578125" style="1"/>
    <col min="13056" max="13057" width="5.7109375" style="1" customWidth="1"/>
    <col min="13058" max="13058" width="88.28515625" style="1" customWidth="1"/>
    <col min="13059" max="13059" width="6.7109375" style="1" customWidth="1"/>
    <col min="13060" max="13060" width="7.28515625" style="1" customWidth="1"/>
    <col min="13061" max="13311" width="11.42578125" style="1"/>
    <col min="13312" max="13313" width="5.7109375" style="1" customWidth="1"/>
    <col min="13314" max="13314" width="88.28515625" style="1" customWidth="1"/>
    <col min="13315" max="13315" width="6.7109375" style="1" customWidth="1"/>
    <col min="13316" max="13316" width="7.28515625" style="1" customWidth="1"/>
    <col min="13317" max="13567" width="11.42578125" style="1"/>
    <col min="13568" max="13569" width="5.7109375" style="1" customWidth="1"/>
    <col min="13570" max="13570" width="88.28515625" style="1" customWidth="1"/>
    <col min="13571" max="13571" width="6.7109375" style="1" customWidth="1"/>
    <col min="13572" max="13572" width="7.28515625" style="1" customWidth="1"/>
    <col min="13573" max="13823" width="11.42578125" style="1"/>
    <col min="13824" max="13825" width="5.7109375" style="1" customWidth="1"/>
    <col min="13826" max="13826" width="88.28515625" style="1" customWidth="1"/>
    <col min="13827" max="13827" width="6.7109375" style="1" customWidth="1"/>
    <col min="13828" max="13828" width="7.28515625" style="1" customWidth="1"/>
    <col min="13829" max="14079" width="11.42578125" style="1"/>
    <col min="14080" max="14081" width="5.7109375" style="1" customWidth="1"/>
    <col min="14082" max="14082" width="88.28515625" style="1" customWidth="1"/>
    <col min="14083" max="14083" width="6.7109375" style="1" customWidth="1"/>
    <col min="14084" max="14084" width="7.28515625" style="1" customWidth="1"/>
    <col min="14085" max="14335" width="11.42578125" style="1"/>
    <col min="14336" max="14337" width="5.7109375" style="1" customWidth="1"/>
    <col min="14338" max="14338" width="88.28515625" style="1" customWidth="1"/>
    <col min="14339" max="14339" width="6.7109375" style="1" customWidth="1"/>
    <col min="14340" max="14340" width="7.28515625" style="1" customWidth="1"/>
    <col min="14341" max="14591" width="11.42578125" style="1"/>
    <col min="14592" max="14593" width="5.7109375" style="1" customWidth="1"/>
    <col min="14594" max="14594" width="88.28515625" style="1" customWidth="1"/>
    <col min="14595" max="14595" width="6.7109375" style="1" customWidth="1"/>
    <col min="14596" max="14596" width="7.28515625" style="1" customWidth="1"/>
    <col min="14597" max="14847" width="11.42578125" style="1"/>
    <col min="14848" max="14849" width="5.7109375" style="1" customWidth="1"/>
    <col min="14850" max="14850" width="88.28515625" style="1" customWidth="1"/>
    <col min="14851" max="14851" width="6.7109375" style="1" customWidth="1"/>
    <col min="14852" max="14852" width="7.28515625" style="1" customWidth="1"/>
    <col min="14853" max="15103" width="11.42578125" style="1"/>
    <col min="15104" max="15105" width="5.7109375" style="1" customWidth="1"/>
    <col min="15106" max="15106" width="88.28515625" style="1" customWidth="1"/>
    <col min="15107" max="15107" width="6.7109375" style="1" customWidth="1"/>
    <col min="15108" max="15108" width="7.28515625" style="1" customWidth="1"/>
    <col min="15109" max="15359" width="11.42578125" style="1"/>
    <col min="15360" max="15361" width="5.7109375" style="1" customWidth="1"/>
    <col min="15362" max="15362" width="88.28515625" style="1" customWidth="1"/>
    <col min="15363" max="15363" width="6.7109375" style="1" customWidth="1"/>
    <col min="15364" max="15364" width="7.28515625" style="1" customWidth="1"/>
    <col min="15365" max="15615" width="11.42578125" style="1"/>
    <col min="15616" max="15617" width="5.7109375" style="1" customWidth="1"/>
    <col min="15618" max="15618" width="88.28515625" style="1" customWidth="1"/>
    <col min="15619" max="15619" width="6.7109375" style="1" customWidth="1"/>
    <col min="15620" max="15620" width="7.28515625" style="1" customWidth="1"/>
    <col min="15621" max="15871" width="11.42578125" style="1"/>
    <col min="15872" max="15873" width="5.7109375" style="1" customWidth="1"/>
    <col min="15874" max="15874" width="88.28515625" style="1" customWidth="1"/>
    <col min="15875" max="15875" width="6.7109375" style="1" customWidth="1"/>
    <col min="15876" max="15876" width="7.28515625" style="1" customWidth="1"/>
    <col min="15877" max="16127" width="11.42578125" style="1"/>
    <col min="16128" max="16129" width="5.7109375" style="1" customWidth="1"/>
    <col min="16130" max="16130" width="88.28515625" style="1" customWidth="1"/>
    <col min="16131" max="16131" width="6.7109375" style="1" customWidth="1"/>
    <col min="16132" max="16132" width="7.28515625" style="1" customWidth="1"/>
    <col min="16133" max="16384" width="11.42578125" style="1"/>
  </cols>
  <sheetData>
    <row r="1" spans="1:9" ht="116.25" customHeight="1" thickBot="1" x14ac:dyDescent="0.25">
      <c r="A1" s="783" t="str">
        <f>'C 3.3'!A1</f>
        <v>PROYECTO: 
CONSTRUCCIÓN DE LA ESTACIÓN TRANSFORMADORA MENDOZA NORTE 220/132 kV Y
OBRAS COMPLEMENTARIAS
ALTERNATIVA 1
OBLIGATORIA</v>
      </c>
      <c r="B1" s="784"/>
      <c r="C1" s="784"/>
      <c r="D1" s="784"/>
      <c r="E1" s="784"/>
      <c r="F1" s="784"/>
      <c r="G1" s="784"/>
      <c r="H1" s="784"/>
      <c r="I1" s="785"/>
    </row>
    <row r="2" spans="1:9" ht="9.9499999999999993" customHeight="1" thickBot="1" x14ac:dyDescent="0.25">
      <c r="A2" s="198"/>
      <c r="B2" s="198"/>
      <c r="C2" s="8"/>
      <c r="D2" s="9"/>
      <c r="E2" s="9"/>
      <c r="F2" s="8"/>
      <c r="G2" s="8"/>
      <c r="H2" s="8"/>
      <c r="I2" s="8"/>
    </row>
    <row r="3" spans="1:9" ht="21.75" thickBot="1" x14ac:dyDescent="0.25">
      <c r="A3" s="786" t="s">
        <v>511</v>
      </c>
      <c r="B3" s="787"/>
      <c r="C3" s="787"/>
      <c r="D3" s="787"/>
      <c r="E3" s="787"/>
      <c r="F3" s="787"/>
      <c r="G3" s="787"/>
      <c r="H3" s="787"/>
      <c r="I3" s="788"/>
    </row>
    <row r="4" spans="1:9" ht="9.9499999999999993" customHeight="1" thickBot="1" x14ac:dyDescent="0.25"/>
    <row r="5" spans="1:9" ht="16.149999999999999" customHeight="1" x14ac:dyDescent="0.2">
      <c r="A5" s="885" t="s">
        <v>28</v>
      </c>
      <c r="B5" s="888" t="s">
        <v>29</v>
      </c>
      <c r="C5" s="34"/>
      <c r="D5" s="794" t="s">
        <v>30</v>
      </c>
      <c r="E5" s="794" t="s">
        <v>31</v>
      </c>
      <c r="F5" s="797" t="s">
        <v>32</v>
      </c>
      <c r="G5" s="798"/>
      <c r="H5" s="797" t="s">
        <v>33</v>
      </c>
      <c r="I5" s="800"/>
    </row>
    <row r="6" spans="1:9" ht="16.5" customHeight="1" x14ac:dyDescent="0.2">
      <c r="A6" s="886"/>
      <c r="B6" s="889"/>
      <c r="C6" s="41" t="s">
        <v>34</v>
      </c>
      <c r="D6" s="795"/>
      <c r="E6" s="795"/>
      <c r="F6" s="799"/>
      <c r="G6" s="799"/>
      <c r="H6" s="799"/>
      <c r="I6" s="801"/>
    </row>
    <row r="7" spans="1:9" ht="32.450000000000003" customHeight="1" thickBot="1" x14ac:dyDescent="0.25">
      <c r="A7" s="887"/>
      <c r="B7" s="890"/>
      <c r="C7" s="35"/>
      <c r="D7" s="796"/>
      <c r="E7" s="796"/>
      <c r="F7" s="26" t="s">
        <v>21</v>
      </c>
      <c r="G7" s="26" t="s">
        <v>22</v>
      </c>
      <c r="H7" s="26" t="s">
        <v>21</v>
      </c>
      <c r="I7" s="27" t="s">
        <v>22</v>
      </c>
    </row>
    <row r="8" spans="1:9" ht="15" customHeight="1" x14ac:dyDescent="0.2">
      <c r="A8" s="200"/>
      <c r="B8" s="202"/>
      <c r="C8" s="203" t="s">
        <v>693</v>
      </c>
      <c r="D8" s="330"/>
      <c r="E8" s="392"/>
      <c r="F8" s="567"/>
      <c r="G8" s="568"/>
      <c r="H8" s="204"/>
      <c r="I8" s="205"/>
    </row>
    <row r="9" spans="1:9" ht="15" customHeight="1" x14ac:dyDescent="0.2">
      <c r="A9" s="206">
        <v>1</v>
      </c>
      <c r="B9" s="207"/>
      <c r="C9" s="208" t="s">
        <v>694</v>
      </c>
      <c r="D9" s="569"/>
      <c r="E9" s="569"/>
      <c r="F9" s="570"/>
      <c r="G9" s="571"/>
      <c r="H9" s="213">
        <f>SUM(H10:H25)</f>
        <v>0</v>
      </c>
      <c r="I9" s="209">
        <f>SUM(I10:I25)</f>
        <v>0</v>
      </c>
    </row>
    <row r="10" spans="1:9" ht="15" customHeight="1" x14ac:dyDescent="0.2">
      <c r="A10" s="200"/>
      <c r="B10" s="201" t="s">
        <v>35</v>
      </c>
      <c r="C10" s="59" t="s">
        <v>279</v>
      </c>
      <c r="D10" s="330" t="s">
        <v>40</v>
      </c>
      <c r="E10" s="330">
        <v>1</v>
      </c>
      <c r="F10" s="579"/>
      <c r="G10" s="580"/>
      <c r="H10" s="210">
        <f t="shared" ref="H10:H25" si="0">+E10*F10</f>
        <v>0</v>
      </c>
      <c r="I10" s="211">
        <f t="shared" ref="I10:I25" si="1">+E10*G10</f>
        <v>0</v>
      </c>
    </row>
    <row r="11" spans="1:9" ht="15" customHeight="1" x14ac:dyDescent="0.2">
      <c r="A11" s="200"/>
      <c r="B11" s="201" t="s">
        <v>139</v>
      </c>
      <c r="C11" s="59" t="s">
        <v>280</v>
      </c>
      <c r="D11" s="330" t="s">
        <v>40</v>
      </c>
      <c r="E11" s="330">
        <v>1</v>
      </c>
      <c r="F11" s="579"/>
      <c r="G11" s="580"/>
      <c r="H11" s="210">
        <f t="shared" si="0"/>
        <v>0</v>
      </c>
      <c r="I11" s="211">
        <f t="shared" si="1"/>
        <v>0</v>
      </c>
    </row>
    <row r="12" spans="1:9" ht="15" customHeight="1" x14ac:dyDescent="0.2">
      <c r="A12" s="200"/>
      <c r="B12" s="201" t="s">
        <v>141</v>
      </c>
      <c r="C12" s="59" t="s">
        <v>281</v>
      </c>
      <c r="D12" s="330" t="s">
        <v>369</v>
      </c>
      <c r="E12" s="330">
        <v>1</v>
      </c>
      <c r="F12" s="579"/>
      <c r="G12" s="580"/>
      <c r="H12" s="210">
        <f t="shared" si="0"/>
        <v>0</v>
      </c>
      <c r="I12" s="211">
        <f t="shared" si="1"/>
        <v>0</v>
      </c>
    </row>
    <row r="13" spans="1:9" ht="15" customHeight="1" x14ac:dyDescent="0.2">
      <c r="A13" s="200"/>
      <c r="B13" s="201" t="s">
        <v>143</v>
      </c>
      <c r="C13" s="59" t="s">
        <v>283</v>
      </c>
      <c r="D13" s="330" t="s">
        <v>369</v>
      </c>
      <c r="E13" s="330">
        <v>2</v>
      </c>
      <c r="F13" s="579"/>
      <c r="G13" s="580"/>
      <c r="H13" s="210">
        <f t="shared" si="0"/>
        <v>0</v>
      </c>
      <c r="I13" s="211">
        <f t="shared" si="1"/>
        <v>0</v>
      </c>
    </row>
    <row r="14" spans="1:9" ht="15" customHeight="1" x14ac:dyDescent="0.2">
      <c r="A14" s="200"/>
      <c r="B14" s="201" t="s">
        <v>145</v>
      </c>
      <c r="C14" s="59" t="s">
        <v>284</v>
      </c>
      <c r="D14" s="330" t="s">
        <v>369</v>
      </c>
      <c r="E14" s="330">
        <v>6</v>
      </c>
      <c r="F14" s="579"/>
      <c r="G14" s="580"/>
      <c r="H14" s="210">
        <f t="shared" si="0"/>
        <v>0</v>
      </c>
      <c r="I14" s="211">
        <f t="shared" si="1"/>
        <v>0</v>
      </c>
    </row>
    <row r="15" spans="1:9" ht="15" customHeight="1" x14ac:dyDescent="0.2">
      <c r="A15" s="200"/>
      <c r="B15" s="201" t="s">
        <v>267</v>
      </c>
      <c r="C15" s="59" t="s">
        <v>801</v>
      </c>
      <c r="D15" s="330" t="s">
        <v>40</v>
      </c>
      <c r="E15" s="330">
        <v>4</v>
      </c>
      <c r="F15" s="579"/>
      <c r="G15" s="580"/>
      <c r="H15" s="210">
        <f t="shared" si="0"/>
        <v>0</v>
      </c>
      <c r="I15" s="211">
        <f t="shared" si="1"/>
        <v>0</v>
      </c>
    </row>
    <row r="16" spans="1:9" ht="15" customHeight="1" x14ac:dyDescent="0.2">
      <c r="A16" s="200"/>
      <c r="B16" s="201" t="s">
        <v>268</v>
      </c>
      <c r="C16" s="59" t="s">
        <v>538</v>
      </c>
      <c r="D16" s="330" t="s">
        <v>40</v>
      </c>
      <c r="E16" s="330">
        <v>4</v>
      </c>
      <c r="F16" s="579"/>
      <c r="G16" s="580"/>
      <c r="H16" s="210">
        <f t="shared" si="0"/>
        <v>0</v>
      </c>
      <c r="I16" s="211">
        <f t="shared" si="1"/>
        <v>0</v>
      </c>
    </row>
    <row r="17" spans="1:9" ht="26.65" customHeight="1" x14ac:dyDescent="0.2">
      <c r="A17" s="200"/>
      <c r="B17" s="201" t="s">
        <v>269</v>
      </c>
      <c r="C17" s="59" t="s">
        <v>285</v>
      </c>
      <c r="D17" s="330" t="s">
        <v>369</v>
      </c>
      <c r="E17" s="330">
        <v>2</v>
      </c>
      <c r="F17" s="579"/>
      <c r="G17" s="580"/>
      <c r="H17" s="210">
        <f t="shared" si="0"/>
        <v>0</v>
      </c>
      <c r="I17" s="211">
        <f t="shared" si="1"/>
        <v>0</v>
      </c>
    </row>
    <row r="18" spans="1:9" ht="15" customHeight="1" x14ac:dyDescent="0.2">
      <c r="A18" s="200"/>
      <c r="B18" s="201" t="s">
        <v>270</v>
      </c>
      <c r="C18" s="59" t="s">
        <v>286</v>
      </c>
      <c r="D18" s="330" t="s">
        <v>369</v>
      </c>
      <c r="E18" s="330">
        <v>1</v>
      </c>
      <c r="F18" s="579"/>
      <c r="G18" s="580"/>
      <c r="H18" s="210">
        <f t="shared" si="0"/>
        <v>0</v>
      </c>
      <c r="I18" s="211">
        <f t="shared" si="1"/>
        <v>0</v>
      </c>
    </row>
    <row r="19" spans="1:9" ht="15" customHeight="1" x14ac:dyDescent="0.2">
      <c r="A19" s="200"/>
      <c r="B19" s="201" t="s">
        <v>271</v>
      </c>
      <c r="C19" s="59" t="s">
        <v>287</v>
      </c>
      <c r="D19" s="330" t="s">
        <v>40</v>
      </c>
      <c r="E19" s="330">
        <v>1</v>
      </c>
      <c r="F19" s="579"/>
      <c r="G19" s="580"/>
      <c r="H19" s="210">
        <f t="shared" si="0"/>
        <v>0</v>
      </c>
      <c r="I19" s="211">
        <f t="shared" si="1"/>
        <v>0</v>
      </c>
    </row>
    <row r="20" spans="1:9" ht="15" customHeight="1" x14ac:dyDescent="0.2">
      <c r="A20" s="200"/>
      <c r="B20" s="201" t="s">
        <v>272</v>
      </c>
      <c r="C20" s="59" t="s">
        <v>288</v>
      </c>
      <c r="D20" s="330" t="s">
        <v>40</v>
      </c>
      <c r="E20" s="330">
        <v>2</v>
      </c>
      <c r="F20" s="579"/>
      <c r="G20" s="580"/>
      <c r="H20" s="210">
        <f t="shared" si="0"/>
        <v>0</v>
      </c>
      <c r="I20" s="211">
        <f t="shared" si="1"/>
        <v>0</v>
      </c>
    </row>
    <row r="21" spans="1:9" ht="15" customHeight="1" x14ac:dyDescent="0.2">
      <c r="A21" s="200"/>
      <c r="B21" s="201" t="s">
        <v>273</v>
      </c>
      <c r="C21" s="59" t="s">
        <v>289</v>
      </c>
      <c r="D21" s="330" t="s">
        <v>40</v>
      </c>
      <c r="E21" s="330">
        <v>1</v>
      </c>
      <c r="F21" s="579"/>
      <c r="G21" s="580"/>
      <c r="H21" s="210">
        <f t="shared" si="0"/>
        <v>0</v>
      </c>
      <c r="I21" s="211">
        <f t="shared" si="1"/>
        <v>0</v>
      </c>
    </row>
    <row r="22" spans="1:9" ht="15" customHeight="1" x14ac:dyDescent="0.2">
      <c r="A22" s="200"/>
      <c r="B22" s="201" t="s">
        <v>274</v>
      </c>
      <c r="C22" s="59" t="s">
        <v>290</v>
      </c>
      <c r="D22" s="330" t="s">
        <v>40</v>
      </c>
      <c r="E22" s="330">
        <v>1</v>
      </c>
      <c r="F22" s="579"/>
      <c r="G22" s="580"/>
      <c r="H22" s="210">
        <f t="shared" si="0"/>
        <v>0</v>
      </c>
      <c r="I22" s="211">
        <f t="shared" si="1"/>
        <v>0</v>
      </c>
    </row>
    <row r="23" spans="1:9" ht="15" customHeight="1" x14ac:dyDescent="0.2">
      <c r="A23" s="200"/>
      <c r="B23" s="201" t="s">
        <v>292</v>
      </c>
      <c r="C23" s="59" t="s">
        <v>291</v>
      </c>
      <c r="D23" s="330" t="s">
        <v>40</v>
      </c>
      <c r="E23" s="330">
        <v>1</v>
      </c>
      <c r="F23" s="579"/>
      <c r="G23" s="580"/>
      <c r="H23" s="210">
        <f t="shared" si="0"/>
        <v>0</v>
      </c>
      <c r="I23" s="211">
        <f t="shared" si="1"/>
        <v>0</v>
      </c>
    </row>
    <row r="24" spans="1:9" ht="15" customHeight="1" x14ac:dyDescent="0.2">
      <c r="A24" s="200"/>
      <c r="B24" s="201" t="s">
        <v>294</v>
      </c>
      <c r="C24" s="59" t="s">
        <v>293</v>
      </c>
      <c r="D24" s="330" t="s">
        <v>40</v>
      </c>
      <c r="E24" s="330">
        <v>1</v>
      </c>
      <c r="F24" s="579"/>
      <c r="G24" s="580"/>
      <c r="H24" s="210">
        <f t="shared" si="0"/>
        <v>0</v>
      </c>
      <c r="I24" s="211">
        <f t="shared" si="1"/>
        <v>0</v>
      </c>
    </row>
    <row r="25" spans="1:9" ht="15" customHeight="1" x14ac:dyDescent="0.2">
      <c r="A25" s="200"/>
      <c r="B25" s="201" t="s">
        <v>540</v>
      </c>
      <c r="C25" s="59" t="s">
        <v>295</v>
      </c>
      <c r="D25" s="330" t="s">
        <v>40</v>
      </c>
      <c r="E25" s="330">
        <v>1</v>
      </c>
      <c r="F25" s="579"/>
      <c r="G25" s="580"/>
      <c r="H25" s="210">
        <f t="shared" si="0"/>
        <v>0</v>
      </c>
      <c r="I25" s="211">
        <f t="shared" si="1"/>
        <v>0</v>
      </c>
    </row>
    <row r="26" spans="1:9" ht="5.0999999999999996" customHeight="1" x14ac:dyDescent="0.2">
      <c r="A26" s="200"/>
      <c r="B26" s="201"/>
      <c r="C26" s="59"/>
      <c r="D26" s="330"/>
      <c r="E26" s="330"/>
      <c r="F26" s="572"/>
      <c r="G26" s="573"/>
      <c r="H26" s="210"/>
      <c r="I26" s="211"/>
    </row>
    <row r="27" spans="1:9" ht="15" customHeight="1" x14ac:dyDescent="0.2">
      <c r="A27" s="206">
        <v>2</v>
      </c>
      <c r="B27" s="201"/>
      <c r="C27" s="208" t="s">
        <v>695</v>
      </c>
      <c r="D27" s="330"/>
      <c r="E27" s="330"/>
      <c r="F27" s="572"/>
      <c r="G27" s="573"/>
      <c r="H27" s="213">
        <f>SUM(H28:H34)</f>
        <v>0</v>
      </c>
      <c r="I27" s="209">
        <f>SUM(I28:I34)</f>
        <v>0</v>
      </c>
    </row>
    <row r="28" spans="1:9" ht="15" customHeight="1" x14ac:dyDescent="0.2">
      <c r="A28" s="200"/>
      <c r="B28" s="201" t="s">
        <v>38</v>
      </c>
      <c r="C28" s="59" t="s">
        <v>297</v>
      </c>
      <c r="D28" s="330" t="s">
        <v>40</v>
      </c>
      <c r="E28" s="330">
        <v>1</v>
      </c>
      <c r="F28" s="579"/>
      <c r="G28" s="580"/>
      <c r="H28" s="210">
        <f t="shared" ref="H28:H34" si="2">+E28*F28</f>
        <v>0</v>
      </c>
      <c r="I28" s="211">
        <f t="shared" ref="I28:I34" si="3">+E28*G28</f>
        <v>0</v>
      </c>
    </row>
    <row r="29" spans="1:9" ht="15" customHeight="1" x14ac:dyDescent="0.2">
      <c r="A29" s="200"/>
      <c r="B29" s="201" t="s">
        <v>41</v>
      </c>
      <c r="C29" s="59" t="s">
        <v>298</v>
      </c>
      <c r="D29" s="330" t="s">
        <v>369</v>
      </c>
      <c r="E29" s="330">
        <v>2</v>
      </c>
      <c r="F29" s="579"/>
      <c r="G29" s="580"/>
      <c r="H29" s="210">
        <f t="shared" si="2"/>
        <v>0</v>
      </c>
      <c r="I29" s="211">
        <f t="shared" si="3"/>
        <v>0</v>
      </c>
    </row>
    <row r="30" spans="1:9" ht="15" customHeight="1" x14ac:dyDescent="0.2">
      <c r="A30" s="200"/>
      <c r="B30" s="201" t="s">
        <v>43</v>
      </c>
      <c r="C30" s="59" t="s">
        <v>299</v>
      </c>
      <c r="D30" s="330" t="s">
        <v>40</v>
      </c>
      <c r="E30" s="330">
        <v>1</v>
      </c>
      <c r="F30" s="579"/>
      <c r="G30" s="580"/>
      <c r="H30" s="210">
        <f t="shared" si="2"/>
        <v>0</v>
      </c>
      <c r="I30" s="211">
        <f t="shared" si="3"/>
        <v>0</v>
      </c>
    </row>
    <row r="31" spans="1:9" ht="15" customHeight="1" x14ac:dyDescent="0.2">
      <c r="A31" s="200"/>
      <c r="B31" s="201" t="s">
        <v>44</v>
      </c>
      <c r="C31" s="59" t="s">
        <v>300</v>
      </c>
      <c r="D31" s="330" t="s">
        <v>40</v>
      </c>
      <c r="E31" s="330">
        <v>1</v>
      </c>
      <c r="F31" s="579"/>
      <c r="G31" s="580"/>
      <c r="H31" s="210">
        <f t="shared" si="2"/>
        <v>0</v>
      </c>
      <c r="I31" s="211">
        <f t="shared" si="3"/>
        <v>0</v>
      </c>
    </row>
    <row r="32" spans="1:9" ht="15" customHeight="1" x14ac:dyDescent="0.2">
      <c r="A32" s="200"/>
      <c r="B32" s="201" t="s">
        <v>45</v>
      </c>
      <c r="C32" s="59" t="s">
        <v>301</v>
      </c>
      <c r="D32" s="330" t="s">
        <v>369</v>
      </c>
      <c r="E32" s="330">
        <v>1</v>
      </c>
      <c r="F32" s="579"/>
      <c r="G32" s="580"/>
      <c r="H32" s="210">
        <f t="shared" si="2"/>
        <v>0</v>
      </c>
      <c r="I32" s="211">
        <f t="shared" si="3"/>
        <v>0</v>
      </c>
    </row>
    <row r="33" spans="1:10" ht="15" customHeight="1" x14ac:dyDescent="0.2">
      <c r="A33" s="200"/>
      <c r="B33" s="201" t="s">
        <v>46</v>
      </c>
      <c r="C33" s="59" t="s">
        <v>302</v>
      </c>
      <c r="D33" s="330" t="s">
        <v>369</v>
      </c>
      <c r="E33" s="330">
        <v>1</v>
      </c>
      <c r="F33" s="579"/>
      <c r="G33" s="580"/>
      <c r="H33" s="210">
        <f t="shared" si="2"/>
        <v>0</v>
      </c>
      <c r="I33" s="211">
        <f t="shared" si="3"/>
        <v>0</v>
      </c>
    </row>
    <row r="34" spans="1:10" ht="15" customHeight="1" x14ac:dyDescent="0.2">
      <c r="A34" s="200"/>
      <c r="B34" s="201" t="s">
        <v>48</v>
      </c>
      <c r="C34" s="59" t="s">
        <v>303</v>
      </c>
      <c r="D34" s="330" t="s">
        <v>40</v>
      </c>
      <c r="E34" s="330">
        <v>1</v>
      </c>
      <c r="F34" s="579"/>
      <c r="G34" s="580"/>
      <c r="H34" s="210">
        <f t="shared" si="2"/>
        <v>0</v>
      </c>
      <c r="I34" s="211">
        <f t="shared" si="3"/>
        <v>0</v>
      </c>
    </row>
    <row r="35" spans="1:10" ht="1.5" customHeight="1" x14ac:dyDescent="0.2">
      <c r="A35" s="200"/>
      <c r="B35" s="201"/>
      <c r="C35" s="59"/>
      <c r="D35" s="330"/>
      <c r="E35" s="330"/>
      <c r="F35" s="572"/>
      <c r="G35" s="573"/>
      <c r="H35" s="210"/>
      <c r="I35" s="211"/>
    </row>
    <row r="36" spans="1:10" ht="15" customHeight="1" x14ac:dyDescent="0.2">
      <c r="A36" s="206">
        <v>3</v>
      </c>
      <c r="B36" s="201">
        <v>3.1</v>
      </c>
      <c r="C36" s="208" t="s">
        <v>696</v>
      </c>
      <c r="D36" s="330" t="s">
        <v>40</v>
      </c>
      <c r="E36" s="330">
        <v>1</v>
      </c>
      <c r="F36" s="579"/>
      <c r="G36" s="580"/>
      <c r="H36" s="565">
        <f t="shared" ref="H36" si="4">+E36*F36</f>
        <v>0</v>
      </c>
      <c r="I36" s="566">
        <f t="shared" ref="I36" si="5">+E36*G36</f>
        <v>0</v>
      </c>
    </row>
    <row r="37" spans="1:10" ht="3.75" customHeight="1" x14ac:dyDescent="0.2">
      <c r="A37" s="200"/>
      <c r="B37" s="201"/>
      <c r="C37" s="59"/>
      <c r="D37" s="330"/>
      <c r="E37" s="330"/>
      <c r="F37" s="572"/>
      <c r="G37" s="573"/>
      <c r="H37" s="210"/>
      <c r="I37" s="211"/>
    </row>
    <row r="38" spans="1:10" ht="15" customHeight="1" x14ac:dyDescent="0.2">
      <c r="A38" s="206"/>
      <c r="B38" s="201">
        <v>3.2</v>
      </c>
      <c r="C38" s="208" t="s">
        <v>697</v>
      </c>
      <c r="D38" s="569"/>
      <c r="E38" s="569"/>
      <c r="F38" s="572"/>
      <c r="G38" s="573"/>
      <c r="H38" s="213">
        <f>SUM(H39:H40)</f>
        <v>0</v>
      </c>
      <c r="I38" s="214">
        <f>SUM(I39:I40)</f>
        <v>0</v>
      </c>
    </row>
    <row r="39" spans="1:10" ht="15" customHeight="1" x14ac:dyDescent="0.2">
      <c r="A39" s="200"/>
      <c r="B39" s="201" t="s">
        <v>698</v>
      </c>
      <c r="C39" s="59" t="s">
        <v>699</v>
      </c>
      <c r="D39" s="330" t="s">
        <v>40</v>
      </c>
      <c r="E39" s="330">
        <v>1</v>
      </c>
      <c r="F39" s="579"/>
      <c r="G39" s="580"/>
      <c r="H39" s="210">
        <f t="shared" ref="H39:H40" si="6">+E39*F39</f>
        <v>0</v>
      </c>
      <c r="I39" s="211">
        <f t="shared" ref="I39:I40" si="7">+E39*G39</f>
        <v>0</v>
      </c>
    </row>
    <row r="40" spans="1:10" ht="15" customHeight="1" x14ac:dyDescent="0.2">
      <c r="A40" s="200"/>
      <c r="B40" s="201" t="s">
        <v>700</v>
      </c>
      <c r="C40" s="59" t="s">
        <v>313</v>
      </c>
      <c r="D40" s="330" t="s">
        <v>369</v>
      </c>
      <c r="E40" s="330">
        <v>6</v>
      </c>
      <c r="F40" s="579"/>
      <c r="G40" s="580"/>
      <c r="H40" s="210">
        <f t="shared" si="6"/>
        <v>0</v>
      </c>
      <c r="I40" s="211">
        <f t="shared" si="7"/>
        <v>0</v>
      </c>
    </row>
    <row r="41" spans="1:10" ht="5.25" customHeight="1" x14ac:dyDescent="0.2">
      <c r="A41" s="200"/>
      <c r="B41" s="201"/>
      <c r="C41" s="59"/>
      <c r="D41" s="330"/>
      <c r="E41" s="330"/>
      <c r="F41" s="572"/>
      <c r="G41" s="573"/>
      <c r="H41" s="210"/>
      <c r="I41" s="211"/>
      <c r="J41" s="87"/>
    </row>
    <row r="42" spans="1:10" ht="26.25" customHeight="1" x14ac:dyDescent="0.2">
      <c r="A42" s="200"/>
      <c r="B42" s="215"/>
      <c r="C42" s="60" t="s">
        <v>701</v>
      </c>
      <c r="D42" s="330"/>
      <c r="E42" s="330"/>
      <c r="F42" s="572"/>
      <c r="G42" s="573"/>
      <c r="H42" s="210"/>
      <c r="I42" s="211"/>
    </row>
    <row r="43" spans="1:10" ht="15" customHeight="1" x14ac:dyDescent="0.2">
      <c r="A43" s="206">
        <v>4</v>
      </c>
      <c r="B43" s="207"/>
      <c r="C43" s="216" t="s">
        <v>702</v>
      </c>
      <c r="D43" s="569"/>
      <c r="E43" s="569"/>
      <c r="F43" s="574"/>
      <c r="G43" s="575"/>
      <c r="H43" s="204"/>
      <c r="I43" s="205"/>
      <c r="J43" s="217"/>
    </row>
    <row r="44" spans="1:10" ht="15" customHeight="1" x14ac:dyDescent="0.2">
      <c r="A44" s="200"/>
      <c r="B44" s="201"/>
      <c r="C44" s="218" t="s">
        <v>703</v>
      </c>
      <c r="D44" s="330"/>
      <c r="E44" s="330"/>
      <c r="F44" s="572"/>
      <c r="G44" s="573"/>
      <c r="H44" s="213">
        <f>SUM(H45:H61)</f>
        <v>0</v>
      </c>
      <c r="I44" s="566">
        <f>SUM(I45:I61)</f>
        <v>0</v>
      </c>
      <c r="J44" s="219"/>
    </row>
    <row r="45" spans="1:10" ht="15" customHeight="1" x14ac:dyDescent="0.2">
      <c r="A45" s="200"/>
      <c r="B45" s="201" t="s">
        <v>70</v>
      </c>
      <c r="C45" s="59" t="s">
        <v>704</v>
      </c>
      <c r="D45" s="330" t="s">
        <v>369</v>
      </c>
      <c r="E45" s="330">
        <v>2</v>
      </c>
      <c r="F45" s="579"/>
      <c r="G45" s="580"/>
      <c r="H45" s="210">
        <f t="shared" ref="H45:H61" si="8">+E45*F45</f>
        <v>0</v>
      </c>
      <c r="I45" s="211">
        <f t="shared" ref="I45:I61" si="9">+E45*G45</f>
        <v>0</v>
      </c>
      <c r="J45" s="219"/>
    </row>
    <row r="46" spans="1:10" ht="15" customHeight="1" x14ac:dyDescent="0.2">
      <c r="A46" s="200"/>
      <c r="B46" s="201" t="s">
        <v>71</v>
      </c>
      <c r="C46" s="59" t="s">
        <v>705</v>
      </c>
      <c r="D46" s="330" t="s">
        <v>40</v>
      </c>
      <c r="E46" s="330">
        <v>1</v>
      </c>
      <c r="F46" s="579"/>
      <c r="G46" s="580"/>
      <c r="H46" s="210">
        <f t="shared" si="8"/>
        <v>0</v>
      </c>
      <c r="I46" s="211">
        <f t="shared" si="9"/>
        <v>0</v>
      </c>
      <c r="J46" s="219"/>
    </row>
    <row r="47" spans="1:10" ht="15" customHeight="1" x14ac:dyDescent="0.2">
      <c r="A47" s="200"/>
      <c r="B47" s="201" t="s">
        <v>72</v>
      </c>
      <c r="C47" s="59" t="s">
        <v>706</v>
      </c>
      <c r="D47" s="330" t="s">
        <v>40</v>
      </c>
      <c r="E47" s="330">
        <v>1</v>
      </c>
      <c r="F47" s="579"/>
      <c r="G47" s="580"/>
      <c r="H47" s="210">
        <f t="shared" si="8"/>
        <v>0</v>
      </c>
      <c r="I47" s="211">
        <f t="shared" si="9"/>
        <v>0</v>
      </c>
      <c r="J47" s="219"/>
    </row>
    <row r="48" spans="1:10" ht="15" customHeight="1" x14ac:dyDescent="0.2">
      <c r="A48" s="200"/>
      <c r="B48" s="201" t="s">
        <v>73</v>
      </c>
      <c r="C48" s="59" t="s">
        <v>707</v>
      </c>
      <c r="D48" s="330" t="s">
        <v>40</v>
      </c>
      <c r="E48" s="330">
        <v>1</v>
      </c>
      <c r="F48" s="579"/>
      <c r="G48" s="580"/>
      <c r="H48" s="210">
        <f t="shared" si="8"/>
        <v>0</v>
      </c>
      <c r="I48" s="211">
        <f t="shared" si="9"/>
        <v>0</v>
      </c>
      <c r="J48" s="219"/>
    </row>
    <row r="49" spans="1:10" ht="15" customHeight="1" x14ac:dyDescent="0.2">
      <c r="A49" s="200"/>
      <c r="B49" s="201" t="s">
        <v>74</v>
      </c>
      <c r="C49" s="59" t="s">
        <v>708</v>
      </c>
      <c r="D49" s="330" t="s">
        <v>40</v>
      </c>
      <c r="E49" s="330">
        <v>1</v>
      </c>
      <c r="F49" s="579"/>
      <c r="G49" s="580"/>
      <c r="H49" s="210">
        <f t="shared" si="8"/>
        <v>0</v>
      </c>
      <c r="I49" s="211">
        <f t="shared" si="9"/>
        <v>0</v>
      </c>
      <c r="J49" s="219"/>
    </row>
    <row r="50" spans="1:10" ht="15" customHeight="1" x14ac:dyDescent="0.2">
      <c r="A50" s="200"/>
      <c r="B50" s="201" t="s">
        <v>75</v>
      </c>
      <c r="C50" s="59" t="s">
        <v>709</v>
      </c>
      <c r="D50" s="330" t="s">
        <v>40</v>
      </c>
      <c r="E50" s="330">
        <v>2</v>
      </c>
      <c r="F50" s="579"/>
      <c r="G50" s="580"/>
      <c r="H50" s="210">
        <f t="shared" si="8"/>
        <v>0</v>
      </c>
      <c r="I50" s="211">
        <f t="shared" si="9"/>
        <v>0</v>
      </c>
      <c r="J50" s="219"/>
    </row>
    <row r="51" spans="1:10" ht="15" customHeight="1" x14ac:dyDescent="0.2">
      <c r="A51" s="200"/>
      <c r="B51" s="201" t="s">
        <v>76</v>
      </c>
      <c r="C51" s="59" t="s">
        <v>710</v>
      </c>
      <c r="D51" s="330" t="s">
        <v>40</v>
      </c>
      <c r="E51" s="330">
        <v>5</v>
      </c>
      <c r="F51" s="579"/>
      <c r="G51" s="580"/>
      <c r="H51" s="210">
        <f t="shared" si="8"/>
        <v>0</v>
      </c>
      <c r="I51" s="211">
        <f t="shared" si="9"/>
        <v>0</v>
      </c>
      <c r="J51" s="219"/>
    </row>
    <row r="52" spans="1:10" ht="15" customHeight="1" x14ac:dyDescent="0.2">
      <c r="A52" s="200"/>
      <c r="B52" s="201" t="s">
        <v>77</v>
      </c>
      <c r="C52" s="59" t="s">
        <v>711</v>
      </c>
      <c r="D52" s="330" t="s">
        <v>36</v>
      </c>
      <c r="E52" s="330">
        <v>1</v>
      </c>
      <c r="F52" s="579"/>
      <c r="G52" s="580"/>
      <c r="H52" s="210">
        <f t="shared" si="8"/>
        <v>0</v>
      </c>
      <c r="I52" s="211">
        <f t="shared" si="9"/>
        <v>0</v>
      </c>
      <c r="J52" s="217"/>
    </row>
    <row r="53" spans="1:10" ht="15" customHeight="1" x14ac:dyDescent="0.2">
      <c r="A53" s="200"/>
      <c r="B53" s="201"/>
      <c r="C53" s="218" t="s">
        <v>712</v>
      </c>
      <c r="D53" s="330"/>
      <c r="E53" s="330"/>
      <c r="F53" s="572"/>
      <c r="G53" s="573"/>
      <c r="H53" s="210"/>
      <c r="I53" s="211"/>
      <c r="J53" s="219"/>
    </row>
    <row r="54" spans="1:10" ht="15" customHeight="1" x14ac:dyDescent="0.2">
      <c r="A54" s="200"/>
      <c r="B54" s="212" t="s">
        <v>78</v>
      </c>
      <c r="C54" s="59" t="s">
        <v>713</v>
      </c>
      <c r="D54" s="330" t="s">
        <v>40</v>
      </c>
      <c r="E54" s="330">
        <v>1</v>
      </c>
      <c r="F54" s="579"/>
      <c r="G54" s="580"/>
      <c r="H54" s="210">
        <f t="shared" si="8"/>
        <v>0</v>
      </c>
      <c r="I54" s="211">
        <f t="shared" si="9"/>
        <v>0</v>
      </c>
      <c r="J54" s="219"/>
    </row>
    <row r="55" spans="1:10" ht="15" customHeight="1" x14ac:dyDescent="0.2">
      <c r="A55" s="200"/>
      <c r="B55" s="212" t="s">
        <v>80</v>
      </c>
      <c r="C55" s="59" t="s">
        <v>714</v>
      </c>
      <c r="D55" s="330" t="s">
        <v>40</v>
      </c>
      <c r="E55" s="330">
        <v>1</v>
      </c>
      <c r="F55" s="579"/>
      <c r="G55" s="580"/>
      <c r="H55" s="210">
        <f t="shared" si="8"/>
        <v>0</v>
      </c>
      <c r="I55" s="211">
        <f t="shared" si="9"/>
        <v>0</v>
      </c>
      <c r="J55" s="219"/>
    </row>
    <row r="56" spans="1:10" ht="15" customHeight="1" x14ac:dyDescent="0.2">
      <c r="A56" s="200"/>
      <c r="B56" s="212" t="s">
        <v>81</v>
      </c>
      <c r="C56" s="59" t="s">
        <v>715</v>
      </c>
      <c r="D56" s="330" t="s">
        <v>40</v>
      </c>
      <c r="E56" s="330">
        <v>1</v>
      </c>
      <c r="F56" s="579"/>
      <c r="G56" s="580"/>
      <c r="H56" s="210">
        <f t="shared" si="8"/>
        <v>0</v>
      </c>
      <c r="I56" s="211">
        <f t="shared" si="9"/>
        <v>0</v>
      </c>
      <c r="J56" s="219"/>
    </row>
    <row r="57" spans="1:10" ht="15" customHeight="1" x14ac:dyDescent="0.2">
      <c r="A57" s="200"/>
      <c r="B57" s="212" t="s">
        <v>488</v>
      </c>
      <c r="C57" s="59" t="s">
        <v>716</v>
      </c>
      <c r="D57" s="330" t="s">
        <v>40</v>
      </c>
      <c r="E57" s="330">
        <v>1</v>
      </c>
      <c r="F57" s="579"/>
      <c r="G57" s="580"/>
      <c r="H57" s="210">
        <f t="shared" si="8"/>
        <v>0</v>
      </c>
      <c r="I57" s="211">
        <f t="shared" si="9"/>
        <v>0</v>
      </c>
      <c r="J57" s="219"/>
    </row>
    <row r="58" spans="1:10" ht="15" customHeight="1" x14ac:dyDescent="0.2">
      <c r="A58" s="200"/>
      <c r="B58" s="212" t="s">
        <v>489</v>
      </c>
      <c r="C58" s="59" t="s">
        <v>717</v>
      </c>
      <c r="D58" s="330" t="s">
        <v>40</v>
      </c>
      <c r="E58" s="330">
        <v>1</v>
      </c>
      <c r="F58" s="579"/>
      <c r="G58" s="580"/>
      <c r="H58" s="210">
        <f t="shared" si="8"/>
        <v>0</v>
      </c>
      <c r="I58" s="211">
        <f t="shared" si="9"/>
        <v>0</v>
      </c>
      <c r="J58" s="219"/>
    </row>
    <row r="59" spans="1:10" ht="15" customHeight="1" x14ac:dyDescent="0.2">
      <c r="A59" s="200"/>
      <c r="B59" s="212" t="s">
        <v>802</v>
      </c>
      <c r="C59" s="59" t="s">
        <v>718</v>
      </c>
      <c r="D59" s="330" t="s">
        <v>40</v>
      </c>
      <c r="E59" s="330">
        <v>1</v>
      </c>
      <c r="F59" s="579"/>
      <c r="G59" s="580"/>
      <c r="H59" s="210">
        <f t="shared" si="8"/>
        <v>0</v>
      </c>
      <c r="I59" s="211">
        <f t="shared" si="9"/>
        <v>0</v>
      </c>
      <c r="J59" s="219"/>
    </row>
    <row r="60" spans="1:10" x14ac:dyDescent="0.2">
      <c r="A60" s="200"/>
      <c r="B60" s="212" t="s">
        <v>803</v>
      </c>
      <c r="C60" s="59" t="s">
        <v>719</v>
      </c>
      <c r="D60" s="330" t="s">
        <v>369</v>
      </c>
      <c r="E60" s="330">
        <v>2</v>
      </c>
      <c r="F60" s="579"/>
      <c r="G60" s="580"/>
      <c r="H60" s="210">
        <f t="shared" si="8"/>
        <v>0</v>
      </c>
      <c r="I60" s="211">
        <f t="shared" si="9"/>
        <v>0</v>
      </c>
    </row>
    <row r="61" spans="1:10" x14ac:dyDescent="0.2">
      <c r="A61" s="200"/>
      <c r="B61" s="212" t="s">
        <v>804</v>
      </c>
      <c r="C61" s="59" t="s">
        <v>720</v>
      </c>
      <c r="D61" s="330" t="s">
        <v>369</v>
      </c>
      <c r="E61" s="330">
        <v>2</v>
      </c>
      <c r="F61" s="579"/>
      <c r="G61" s="580"/>
      <c r="H61" s="210">
        <f t="shared" si="8"/>
        <v>0</v>
      </c>
      <c r="I61" s="211">
        <f t="shared" si="9"/>
        <v>0</v>
      </c>
    </row>
    <row r="62" spans="1:10" ht="5.25" customHeight="1" x14ac:dyDescent="0.2">
      <c r="A62" s="200"/>
      <c r="B62" s="201"/>
      <c r="C62" s="59"/>
      <c r="D62" s="330"/>
      <c r="E62" s="330"/>
      <c r="F62" s="572"/>
      <c r="G62" s="573"/>
      <c r="H62" s="210"/>
      <c r="I62" s="211"/>
      <c r="J62" s="87"/>
    </row>
    <row r="63" spans="1:10" x14ac:dyDescent="0.2">
      <c r="A63" s="206" t="s">
        <v>721</v>
      </c>
      <c r="B63" s="220"/>
      <c r="C63" s="221" t="s">
        <v>320</v>
      </c>
      <c r="D63" s="576"/>
      <c r="E63" s="576"/>
      <c r="F63" s="572"/>
      <c r="G63" s="573"/>
      <c r="H63" s="213">
        <f>SUM(H64:H65)</f>
        <v>0</v>
      </c>
      <c r="I63" s="214">
        <f>SUM(I64:I65)</f>
        <v>0</v>
      </c>
    </row>
    <row r="64" spans="1:10" ht="15" customHeight="1" x14ac:dyDescent="0.2">
      <c r="A64" s="200"/>
      <c r="B64" s="201" t="s">
        <v>86</v>
      </c>
      <c r="C64" s="59" t="s">
        <v>322</v>
      </c>
      <c r="D64" s="330" t="s">
        <v>40</v>
      </c>
      <c r="E64" s="330">
        <v>1</v>
      </c>
      <c r="F64" s="579"/>
      <c r="G64" s="580"/>
      <c r="H64" s="210">
        <f t="shared" ref="H64:H65" si="10">+E64*F64</f>
        <v>0</v>
      </c>
      <c r="I64" s="211">
        <f t="shared" ref="I64:I65" si="11">+E64*G64</f>
        <v>0</v>
      </c>
    </row>
    <row r="65" spans="1:10" ht="15" customHeight="1" x14ac:dyDescent="0.2">
      <c r="A65" s="200"/>
      <c r="B65" s="201" t="s">
        <v>88</v>
      </c>
      <c r="C65" s="59" t="s">
        <v>319</v>
      </c>
      <c r="D65" s="330" t="s">
        <v>40</v>
      </c>
      <c r="E65" s="330">
        <v>1</v>
      </c>
      <c r="F65" s="579"/>
      <c r="G65" s="580"/>
      <c r="H65" s="210">
        <f t="shared" si="10"/>
        <v>0</v>
      </c>
      <c r="I65" s="211">
        <f t="shared" si="11"/>
        <v>0</v>
      </c>
    </row>
    <row r="66" spans="1:10" ht="5.25" customHeight="1" x14ac:dyDescent="0.2">
      <c r="A66" s="200"/>
      <c r="B66" s="201"/>
      <c r="C66" s="59"/>
      <c r="D66" s="330"/>
      <c r="E66" s="330"/>
      <c r="F66" s="572"/>
      <c r="G66" s="573"/>
      <c r="H66" s="210"/>
      <c r="I66" s="211"/>
      <c r="J66" s="87"/>
    </row>
    <row r="67" spans="1:10" ht="15" customHeight="1" x14ac:dyDescent="0.2">
      <c r="A67" s="206">
        <v>6</v>
      </c>
      <c r="B67" s="220"/>
      <c r="C67" s="221" t="s">
        <v>324</v>
      </c>
      <c r="D67" s="576"/>
      <c r="E67" s="576"/>
      <c r="F67" s="572"/>
      <c r="G67" s="573"/>
      <c r="H67" s="213">
        <f>SUM(H68:H72)</f>
        <v>0</v>
      </c>
      <c r="I67" s="214">
        <f>SUM(I68:I72)</f>
        <v>0</v>
      </c>
    </row>
    <row r="68" spans="1:10" ht="15" customHeight="1" x14ac:dyDescent="0.2">
      <c r="A68" s="200"/>
      <c r="B68" s="201" t="s">
        <v>275</v>
      </c>
      <c r="C68" s="59" t="s">
        <v>335</v>
      </c>
      <c r="D68" s="330" t="s">
        <v>40</v>
      </c>
      <c r="E68" s="330">
        <v>4</v>
      </c>
      <c r="F68" s="579"/>
      <c r="G68" s="580"/>
      <c r="H68" s="210">
        <f t="shared" ref="H68:H72" si="12">+E68*F68</f>
        <v>0</v>
      </c>
      <c r="I68" s="211">
        <f t="shared" ref="I68:I72" si="13">+E68*G68</f>
        <v>0</v>
      </c>
    </row>
    <row r="69" spans="1:10" ht="15" customHeight="1" x14ac:dyDescent="0.2">
      <c r="A69" s="200"/>
      <c r="B69" s="201" t="s">
        <v>306</v>
      </c>
      <c r="C69" s="59" t="s">
        <v>336</v>
      </c>
      <c r="D69" s="330" t="s">
        <v>369</v>
      </c>
      <c r="E69" s="330">
        <v>6</v>
      </c>
      <c r="F69" s="579"/>
      <c r="G69" s="580"/>
      <c r="H69" s="210">
        <f t="shared" si="12"/>
        <v>0</v>
      </c>
      <c r="I69" s="211">
        <f t="shared" si="13"/>
        <v>0</v>
      </c>
    </row>
    <row r="70" spans="1:10" ht="15" customHeight="1" x14ac:dyDescent="0.2">
      <c r="A70" s="200"/>
      <c r="B70" s="201" t="s">
        <v>276</v>
      </c>
      <c r="C70" s="59" t="s">
        <v>331</v>
      </c>
      <c r="D70" s="330" t="s">
        <v>40</v>
      </c>
      <c r="E70" s="330">
        <v>4</v>
      </c>
      <c r="F70" s="579"/>
      <c r="G70" s="580"/>
      <c r="H70" s="210">
        <f t="shared" si="12"/>
        <v>0</v>
      </c>
      <c r="I70" s="211">
        <f t="shared" si="13"/>
        <v>0</v>
      </c>
    </row>
    <row r="71" spans="1:10" ht="15" customHeight="1" x14ac:dyDescent="0.2">
      <c r="A71" s="200"/>
      <c r="B71" s="201" t="s">
        <v>805</v>
      </c>
      <c r="C71" s="59" t="s">
        <v>333</v>
      </c>
      <c r="D71" s="330" t="s">
        <v>369</v>
      </c>
      <c r="E71" s="330">
        <v>6</v>
      </c>
      <c r="F71" s="579"/>
      <c r="G71" s="580"/>
      <c r="H71" s="210">
        <f t="shared" si="12"/>
        <v>0</v>
      </c>
      <c r="I71" s="211">
        <f t="shared" si="13"/>
        <v>0</v>
      </c>
    </row>
    <row r="72" spans="1:10" ht="15" customHeight="1" x14ac:dyDescent="0.2">
      <c r="A72" s="200"/>
      <c r="B72" s="201" t="s">
        <v>618</v>
      </c>
      <c r="C72" s="59" t="s">
        <v>722</v>
      </c>
      <c r="D72" s="330" t="s">
        <v>40</v>
      </c>
      <c r="E72" s="330">
        <v>1</v>
      </c>
      <c r="F72" s="579"/>
      <c r="G72" s="580"/>
      <c r="H72" s="210">
        <f t="shared" si="12"/>
        <v>0</v>
      </c>
      <c r="I72" s="211">
        <f t="shared" si="13"/>
        <v>0</v>
      </c>
    </row>
    <row r="73" spans="1:10" ht="5.25" customHeight="1" x14ac:dyDescent="0.2">
      <c r="A73" s="200"/>
      <c r="B73" s="201"/>
      <c r="C73" s="59"/>
      <c r="D73" s="330"/>
      <c r="E73" s="330"/>
      <c r="F73" s="572"/>
      <c r="G73" s="573"/>
      <c r="H73" s="210"/>
      <c r="I73" s="211"/>
      <c r="J73" s="87"/>
    </row>
    <row r="74" spans="1:10" x14ac:dyDescent="0.2">
      <c r="A74" s="206"/>
      <c r="B74" s="207"/>
      <c r="C74" s="208" t="s">
        <v>688</v>
      </c>
      <c r="D74" s="569"/>
      <c r="E74" s="569"/>
      <c r="F74" s="574"/>
      <c r="G74" s="575"/>
      <c r="H74" s="222"/>
      <c r="I74" s="223"/>
    </row>
    <row r="75" spans="1:10" ht="15" customHeight="1" x14ac:dyDescent="0.2">
      <c r="A75" s="206">
        <v>7</v>
      </c>
      <c r="B75" s="201"/>
      <c r="C75" s="221" t="s">
        <v>723</v>
      </c>
      <c r="D75" s="576"/>
      <c r="E75" s="576"/>
      <c r="F75" s="572"/>
      <c r="G75" s="573"/>
      <c r="H75" s="213">
        <f>SUM(H76:H95)</f>
        <v>0</v>
      </c>
      <c r="I75" s="214">
        <f>SUM(I76:I95)</f>
        <v>0</v>
      </c>
    </row>
    <row r="76" spans="1:10" ht="15" customHeight="1" x14ac:dyDescent="0.2">
      <c r="A76" s="200"/>
      <c r="B76" s="201" t="s">
        <v>106</v>
      </c>
      <c r="C76" s="59" t="s">
        <v>724</v>
      </c>
      <c r="D76" s="330" t="s">
        <v>40</v>
      </c>
      <c r="E76" s="330">
        <v>1</v>
      </c>
      <c r="F76" s="579"/>
      <c r="G76" s="580"/>
      <c r="H76" s="210">
        <f t="shared" ref="H76:H144" si="14">+E76*F76</f>
        <v>0</v>
      </c>
      <c r="I76" s="211">
        <f t="shared" ref="I76:I144" si="15">+E76*G76</f>
        <v>0</v>
      </c>
    </row>
    <row r="77" spans="1:10" ht="15" customHeight="1" x14ac:dyDescent="0.2">
      <c r="A77" s="200"/>
      <c r="B77" s="201" t="s">
        <v>107</v>
      </c>
      <c r="C77" s="59" t="s">
        <v>350</v>
      </c>
      <c r="D77" s="330" t="s">
        <v>369</v>
      </c>
      <c r="E77" s="330">
        <v>1</v>
      </c>
      <c r="F77" s="579"/>
      <c r="G77" s="580"/>
      <c r="H77" s="210">
        <f t="shared" si="14"/>
        <v>0</v>
      </c>
      <c r="I77" s="211">
        <f t="shared" si="15"/>
        <v>0</v>
      </c>
    </row>
    <row r="78" spans="1:10" ht="15" customHeight="1" x14ac:dyDescent="0.2">
      <c r="A78" s="200"/>
      <c r="B78" s="201" t="s">
        <v>108</v>
      </c>
      <c r="C78" s="59" t="s">
        <v>351</v>
      </c>
      <c r="D78" s="330" t="s">
        <v>369</v>
      </c>
      <c r="E78" s="330">
        <v>2</v>
      </c>
      <c r="F78" s="579"/>
      <c r="G78" s="580"/>
      <c r="H78" s="210">
        <f t="shared" si="14"/>
        <v>0</v>
      </c>
      <c r="I78" s="211">
        <f t="shared" si="15"/>
        <v>0</v>
      </c>
    </row>
    <row r="79" spans="1:10" ht="15" customHeight="1" x14ac:dyDescent="0.2">
      <c r="A79" s="200"/>
      <c r="B79" s="201" t="s">
        <v>109</v>
      </c>
      <c r="C79" s="59" t="s">
        <v>725</v>
      </c>
      <c r="D79" s="330" t="s">
        <v>40</v>
      </c>
      <c r="E79" s="330">
        <v>2</v>
      </c>
      <c r="F79" s="579"/>
      <c r="G79" s="580"/>
      <c r="H79" s="210">
        <f t="shared" si="14"/>
        <v>0</v>
      </c>
      <c r="I79" s="211">
        <f t="shared" si="15"/>
        <v>0</v>
      </c>
    </row>
    <row r="80" spans="1:10" ht="15" customHeight="1" x14ac:dyDescent="0.2">
      <c r="A80" s="200"/>
      <c r="B80" s="201" t="s">
        <v>110</v>
      </c>
      <c r="C80" s="59" t="s">
        <v>726</v>
      </c>
      <c r="D80" s="330" t="s">
        <v>40</v>
      </c>
      <c r="E80" s="330">
        <v>2</v>
      </c>
      <c r="F80" s="579"/>
      <c r="G80" s="580"/>
      <c r="H80" s="210">
        <f t="shared" si="14"/>
        <v>0</v>
      </c>
      <c r="I80" s="211">
        <f t="shared" si="15"/>
        <v>0</v>
      </c>
    </row>
    <row r="81" spans="1:10" ht="15" customHeight="1" x14ac:dyDescent="0.2">
      <c r="A81" s="200"/>
      <c r="B81" s="201" t="s">
        <v>111</v>
      </c>
      <c r="C81" s="59" t="s">
        <v>727</v>
      </c>
      <c r="D81" s="330" t="s">
        <v>40</v>
      </c>
      <c r="E81" s="330">
        <v>2</v>
      </c>
      <c r="F81" s="579"/>
      <c r="G81" s="580"/>
      <c r="H81" s="210">
        <f t="shared" si="14"/>
        <v>0</v>
      </c>
      <c r="I81" s="211">
        <f t="shared" si="15"/>
        <v>0</v>
      </c>
    </row>
    <row r="82" spans="1:10" ht="15" customHeight="1" x14ac:dyDescent="0.2">
      <c r="A82" s="200"/>
      <c r="B82" s="201" t="s">
        <v>112</v>
      </c>
      <c r="C82" s="59" t="s">
        <v>728</v>
      </c>
      <c r="D82" s="330" t="s">
        <v>40</v>
      </c>
      <c r="E82" s="330">
        <v>2</v>
      </c>
      <c r="F82" s="579"/>
      <c r="G82" s="580"/>
      <c r="H82" s="210">
        <f t="shared" si="14"/>
        <v>0</v>
      </c>
      <c r="I82" s="211">
        <f t="shared" si="15"/>
        <v>0</v>
      </c>
    </row>
    <row r="83" spans="1:10" ht="15" customHeight="1" x14ac:dyDescent="0.2">
      <c r="A83" s="200"/>
      <c r="B83" s="201" t="s">
        <v>113</v>
      </c>
      <c r="C83" s="59" t="s">
        <v>729</v>
      </c>
      <c r="D83" s="330" t="s">
        <v>40</v>
      </c>
      <c r="E83" s="330">
        <v>2</v>
      </c>
      <c r="F83" s="579"/>
      <c r="G83" s="580"/>
      <c r="H83" s="210">
        <f t="shared" si="14"/>
        <v>0</v>
      </c>
      <c r="I83" s="211">
        <f t="shared" si="15"/>
        <v>0</v>
      </c>
    </row>
    <row r="84" spans="1:10" ht="15" customHeight="1" x14ac:dyDescent="0.2">
      <c r="A84" s="200"/>
      <c r="B84" s="201" t="s">
        <v>464</v>
      </c>
      <c r="C84" s="59" t="s">
        <v>730</v>
      </c>
      <c r="D84" s="330" t="s">
        <v>40</v>
      </c>
      <c r="E84" s="330">
        <v>2</v>
      </c>
      <c r="F84" s="579"/>
      <c r="G84" s="580"/>
      <c r="H84" s="210">
        <f t="shared" si="14"/>
        <v>0</v>
      </c>
      <c r="I84" s="211">
        <f t="shared" si="15"/>
        <v>0</v>
      </c>
    </row>
    <row r="85" spans="1:10" ht="15" customHeight="1" x14ac:dyDescent="0.2">
      <c r="A85" s="200"/>
      <c r="B85" s="201" t="s">
        <v>465</v>
      </c>
      <c r="C85" s="59" t="s">
        <v>731</v>
      </c>
      <c r="D85" s="330" t="s">
        <v>369</v>
      </c>
      <c r="E85" s="330">
        <v>2</v>
      </c>
      <c r="F85" s="579"/>
      <c r="G85" s="580"/>
      <c r="H85" s="210">
        <f t="shared" si="14"/>
        <v>0</v>
      </c>
      <c r="I85" s="211">
        <f t="shared" si="15"/>
        <v>0</v>
      </c>
    </row>
    <row r="86" spans="1:10" ht="15" customHeight="1" x14ac:dyDescent="0.2">
      <c r="A86" s="200"/>
      <c r="B86" s="201" t="s">
        <v>806</v>
      </c>
      <c r="C86" s="59" t="s">
        <v>355</v>
      </c>
      <c r="D86" s="330" t="s">
        <v>40</v>
      </c>
      <c r="E86" s="330">
        <v>1</v>
      </c>
      <c r="F86" s="579"/>
      <c r="G86" s="580"/>
      <c r="H86" s="210">
        <f t="shared" si="14"/>
        <v>0</v>
      </c>
      <c r="I86" s="211">
        <f t="shared" si="15"/>
        <v>0</v>
      </c>
    </row>
    <row r="87" spans="1:10" ht="15" customHeight="1" x14ac:dyDescent="0.2">
      <c r="A87" s="200"/>
      <c r="B87" s="201" t="s">
        <v>807</v>
      </c>
      <c r="C87" s="59" t="s">
        <v>732</v>
      </c>
      <c r="D87" s="330" t="s">
        <v>40</v>
      </c>
      <c r="E87" s="330">
        <v>2</v>
      </c>
      <c r="F87" s="579"/>
      <c r="G87" s="580"/>
      <c r="H87" s="210">
        <f t="shared" si="14"/>
        <v>0</v>
      </c>
      <c r="I87" s="211">
        <f t="shared" si="15"/>
        <v>0</v>
      </c>
    </row>
    <row r="88" spans="1:10" ht="15" customHeight="1" x14ac:dyDescent="0.2">
      <c r="A88" s="200"/>
      <c r="B88" s="201" t="s">
        <v>808</v>
      </c>
      <c r="C88" s="59" t="s">
        <v>733</v>
      </c>
      <c r="D88" s="330" t="s">
        <v>40</v>
      </c>
      <c r="E88" s="330">
        <v>1</v>
      </c>
      <c r="F88" s="579"/>
      <c r="G88" s="580"/>
      <c r="H88" s="210">
        <f t="shared" si="14"/>
        <v>0</v>
      </c>
      <c r="I88" s="211">
        <f t="shared" si="15"/>
        <v>0</v>
      </c>
    </row>
    <row r="89" spans="1:10" ht="15" customHeight="1" x14ac:dyDescent="0.2">
      <c r="A89" s="200"/>
      <c r="B89" s="201" t="s">
        <v>809</v>
      </c>
      <c r="C89" s="59" t="s">
        <v>734</v>
      </c>
      <c r="D89" s="330" t="s">
        <v>40</v>
      </c>
      <c r="E89" s="330">
        <v>1</v>
      </c>
      <c r="F89" s="579"/>
      <c r="G89" s="580"/>
      <c r="H89" s="210">
        <f t="shared" si="14"/>
        <v>0</v>
      </c>
      <c r="I89" s="211">
        <f t="shared" si="15"/>
        <v>0</v>
      </c>
    </row>
    <row r="90" spans="1:10" ht="15" customHeight="1" x14ac:dyDescent="0.2">
      <c r="A90" s="200"/>
      <c r="B90" s="201" t="s">
        <v>810</v>
      </c>
      <c r="C90" s="59" t="s">
        <v>735</v>
      </c>
      <c r="D90" s="330" t="s">
        <v>40</v>
      </c>
      <c r="E90" s="330">
        <v>1</v>
      </c>
      <c r="F90" s="579"/>
      <c r="G90" s="580"/>
      <c r="H90" s="210">
        <f t="shared" si="14"/>
        <v>0</v>
      </c>
      <c r="I90" s="211">
        <f t="shared" si="15"/>
        <v>0</v>
      </c>
    </row>
    <row r="91" spans="1:10" ht="15" customHeight="1" x14ac:dyDescent="0.2">
      <c r="A91" s="200"/>
      <c r="B91" s="201" t="s">
        <v>811</v>
      </c>
      <c r="C91" s="59" t="s">
        <v>736</v>
      </c>
      <c r="D91" s="330" t="s">
        <v>40</v>
      </c>
      <c r="E91" s="330">
        <v>1</v>
      </c>
      <c r="F91" s="579"/>
      <c r="G91" s="580"/>
      <c r="H91" s="210">
        <f t="shared" si="14"/>
        <v>0</v>
      </c>
      <c r="I91" s="211">
        <f t="shared" si="15"/>
        <v>0</v>
      </c>
    </row>
    <row r="92" spans="1:10" ht="15" customHeight="1" x14ac:dyDescent="0.2">
      <c r="A92" s="200"/>
      <c r="B92" s="201" t="s">
        <v>812</v>
      </c>
      <c r="C92" s="59" t="s">
        <v>357</v>
      </c>
      <c r="D92" s="330" t="s">
        <v>40</v>
      </c>
      <c r="E92" s="330">
        <v>1</v>
      </c>
      <c r="F92" s="579"/>
      <c r="G92" s="580"/>
      <c r="H92" s="210">
        <f t="shared" si="14"/>
        <v>0</v>
      </c>
      <c r="I92" s="211">
        <f t="shared" si="15"/>
        <v>0</v>
      </c>
    </row>
    <row r="93" spans="1:10" ht="15" customHeight="1" x14ac:dyDescent="0.2">
      <c r="A93" s="200"/>
      <c r="B93" s="201" t="s">
        <v>813</v>
      </c>
      <c r="C93" s="59" t="s">
        <v>737</v>
      </c>
      <c r="D93" s="330" t="s">
        <v>40</v>
      </c>
      <c r="E93" s="330">
        <v>1</v>
      </c>
      <c r="F93" s="579"/>
      <c r="G93" s="580"/>
      <c r="H93" s="210">
        <f t="shared" si="14"/>
        <v>0</v>
      </c>
      <c r="I93" s="211">
        <f t="shared" si="15"/>
        <v>0</v>
      </c>
    </row>
    <row r="94" spans="1:10" ht="15" customHeight="1" x14ac:dyDescent="0.2">
      <c r="A94" s="200"/>
      <c r="B94" s="201" t="s">
        <v>814</v>
      </c>
      <c r="C94" s="59" t="s">
        <v>738</v>
      </c>
      <c r="D94" s="330" t="s">
        <v>40</v>
      </c>
      <c r="E94" s="330">
        <v>1</v>
      </c>
      <c r="F94" s="579"/>
      <c r="G94" s="580"/>
      <c r="H94" s="210">
        <f t="shared" si="14"/>
        <v>0</v>
      </c>
      <c r="I94" s="211">
        <f t="shared" si="15"/>
        <v>0</v>
      </c>
    </row>
    <row r="95" spans="1:10" ht="15" customHeight="1" x14ac:dyDescent="0.2">
      <c r="A95" s="200"/>
      <c r="B95" s="201" t="s">
        <v>815</v>
      </c>
      <c r="C95" s="59" t="s">
        <v>360</v>
      </c>
      <c r="D95" s="330" t="s">
        <v>40</v>
      </c>
      <c r="E95" s="330">
        <v>1</v>
      </c>
      <c r="F95" s="579"/>
      <c r="G95" s="580"/>
      <c r="H95" s="210">
        <f t="shared" si="14"/>
        <v>0</v>
      </c>
      <c r="I95" s="211">
        <f t="shared" si="15"/>
        <v>0</v>
      </c>
    </row>
    <row r="96" spans="1:10" ht="5.25" customHeight="1" x14ac:dyDescent="0.2">
      <c r="A96" s="200"/>
      <c r="B96" s="201"/>
      <c r="C96" s="59"/>
      <c r="D96" s="330"/>
      <c r="E96" s="330"/>
      <c r="F96" s="572"/>
      <c r="G96" s="573"/>
      <c r="H96" s="210"/>
      <c r="I96" s="211"/>
      <c r="J96" s="87"/>
    </row>
    <row r="97" spans="1:10" ht="15" customHeight="1" x14ac:dyDescent="0.2">
      <c r="A97" s="206">
        <v>8</v>
      </c>
      <c r="B97" s="201"/>
      <c r="C97" s="221" t="s">
        <v>739</v>
      </c>
      <c r="D97" s="330"/>
      <c r="E97" s="330"/>
      <c r="F97" s="572"/>
      <c r="G97" s="573"/>
      <c r="H97" s="213">
        <f>SUM(H98:H102)</f>
        <v>0</v>
      </c>
      <c r="I97" s="214">
        <f>SUM(I98:I102)</f>
        <v>0</v>
      </c>
    </row>
    <row r="98" spans="1:10" ht="15" customHeight="1" x14ac:dyDescent="0.2">
      <c r="A98" s="200"/>
      <c r="B98" s="201" t="s">
        <v>114</v>
      </c>
      <c r="C98" s="59" t="s">
        <v>740</v>
      </c>
      <c r="D98" s="330" t="s">
        <v>40</v>
      </c>
      <c r="E98" s="330">
        <v>1</v>
      </c>
      <c r="F98" s="579"/>
      <c r="G98" s="580"/>
      <c r="H98" s="210">
        <f t="shared" ref="H98:H102" si="16">+E98*F98</f>
        <v>0</v>
      </c>
      <c r="I98" s="211">
        <f t="shared" ref="I98:I102" si="17">+E98*G98</f>
        <v>0</v>
      </c>
    </row>
    <row r="99" spans="1:10" ht="15" customHeight="1" x14ac:dyDescent="0.2">
      <c r="A99" s="200"/>
      <c r="B99" s="201" t="s">
        <v>115</v>
      </c>
      <c r="C99" s="59" t="s">
        <v>741</v>
      </c>
      <c r="D99" s="330" t="s">
        <v>40</v>
      </c>
      <c r="E99" s="330">
        <v>2</v>
      </c>
      <c r="F99" s="579"/>
      <c r="G99" s="580"/>
      <c r="H99" s="210">
        <f t="shared" si="16"/>
        <v>0</v>
      </c>
      <c r="I99" s="211">
        <f t="shared" si="17"/>
        <v>0</v>
      </c>
    </row>
    <row r="100" spans="1:10" ht="15" customHeight="1" x14ac:dyDescent="0.2">
      <c r="A100" s="200"/>
      <c r="B100" s="201" t="s">
        <v>816</v>
      </c>
      <c r="C100" s="59" t="s">
        <v>742</v>
      </c>
      <c r="D100" s="330" t="s">
        <v>40</v>
      </c>
      <c r="E100" s="330">
        <v>1</v>
      </c>
      <c r="F100" s="579"/>
      <c r="G100" s="580"/>
      <c r="H100" s="210">
        <f t="shared" si="16"/>
        <v>0</v>
      </c>
      <c r="I100" s="211">
        <f t="shared" si="17"/>
        <v>0</v>
      </c>
    </row>
    <row r="101" spans="1:10" ht="15" customHeight="1" x14ac:dyDescent="0.2">
      <c r="A101" s="200"/>
      <c r="B101" s="201" t="s">
        <v>817</v>
      </c>
      <c r="C101" s="59" t="s">
        <v>743</v>
      </c>
      <c r="D101" s="330" t="s">
        <v>40</v>
      </c>
      <c r="E101" s="330">
        <v>1</v>
      </c>
      <c r="F101" s="579"/>
      <c r="G101" s="580"/>
      <c r="H101" s="210">
        <f t="shared" si="16"/>
        <v>0</v>
      </c>
      <c r="I101" s="211">
        <f t="shared" si="17"/>
        <v>0</v>
      </c>
    </row>
    <row r="102" spans="1:10" ht="15" customHeight="1" x14ac:dyDescent="0.2">
      <c r="A102" s="200"/>
      <c r="B102" s="201" t="s">
        <v>818</v>
      </c>
      <c r="C102" s="59" t="s">
        <v>366</v>
      </c>
      <c r="D102" s="330" t="s">
        <v>40</v>
      </c>
      <c r="E102" s="330">
        <v>1</v>
      </c>
      <c r="F102" s="579"/>
      <c r="G102" s="580"/>
      <c r="H102" s="210">
        <f t="shared" si="16"/>
        <v>0</v>
      </c>
      <c r="I102" s="211">
        <f t="shared" si="17"/>
        <v>0</v>
      </c>
    </row>
    <row r="103" spans="1:10" ht="15" customHeight="1" x14ac:dyDescent="0.2">
      <c r="A103" s="200"/>
      <c r="B103" s="201"/>
      <c r="C103" s="59"/>
      <c r="D103" s="330"/>
      <c r="E103" s="330"/>
      <c r="F103" s="572"/>
      <c r="G103" s="573"/>
      <c r="H103" s="210"/>
      <c r="I103" s="211"/>
    </row>
    <row r="104" spans="1:10" ht="15" customHeight="1" x14ac:dyDescent="0.2">
      <c r="A104" s="206">
        <v>9</v>
      </c>
      <c r="B104" s="201"/>
      <c r="C104" s="221" t="s">
        <v>744</v>
      </c>
      <c r="D104" s="330"/>
      <c r="E104" s="330"/>
      <c r="F104" s="572"/>
      <c r="G104" s="573"/>
      <c r="H104" s="213">
        <f>SUM(H105:H108)</f>
        <v>0</v>
      </c>
      <c r="I104" s="214">
        <f>SUM(I105:I108)</f>
        <v>0</v>
      </c>
    </row>
    <row r="105" spans="1:10" ht="15" customHeight="1" x14ac:dyDescent="0.2">
      <c r="A105" s="200"/>
      <c r="B105" s="201" t="s">
        <v>174</v>
      </c>
      <c r="C105" s="59" t="s">
        <v>745</v>
      </c>
      <c r="D105" s="330" t="s">
        <v>40</v>
      </c>
      <c r="E105" s="330">
        <v>1</v>
      </c>
      <c r="F105" s="579"/>
      <c r="G105" s="580"/>
      <c r="H105" s="210">
        <f t="shared" ref="H105:H108" si="18">+E105*F105</f>
        <v>0</v>
      </c>
      <c r="I105" s="211">
        <f t="shared" ref="I105:I108" si="19">+E105*G105</f>
        <v>0</v>
      </c>
    </row>
    <row r="106" spans="1:10" ht="15" customHeight="1" x14ac:dyDescent="0.2">
      <c r="A106" s="200"/>
      <c r="B106" s="201" t="s">
        <v>176</v>
      </c>
      <c r="C106" s="59" t="s">
        <v>746</v>
      </c>
      <c r="D106" s="330" t="s">
        <v>40</v>
      </c>
      <c r="E106" s="330">
        <v>1</v>
      </c>
      <c r="F106" s="579"/>
      <c r="G106" s="580"/>
      <c r="H106" s="210">
        <f t="shared" si="18"/>
        <v>0</v>
      </c>
      <c r="I106" s="211">
        <f t="shared" si="19"/>
        <v>0</v>
      </c>
    </row>
    <row r="107" spans="1:10" ht="15" customHeight="1" x14ac:dyDescent="0.2">
      <c r="A107" s="200"/>
      <c r="B107" s="201" t="s">
        <v>178</v>
      </c>
      <c r="C107" s="59" t="s">
        <v>368</v>
      </c>
      <c r="D107" s="330" t="s">
        <v>369</v>
      </c>
      <c r="E107" s="330">
        <v>1</v>
      </c>
      <c r="F107" s="579"/>
      <c r="G107" s="580"/>
      <c r="H107" s="210">
        <f t="shared" si="18"/>
        <v>0</v>
      </c>
      <c r="I107" s="211">
        <f t="shared" si="19"/>
        <v>0</v>
      </c>
    </row>
    <row r="108" spans="1:10" ht="15" customHeight="1" x14ac:dyDescent="0.2">
      <c r="A108" s="200"/>
      <c r="B108" s="201" t="s">
        <v>180</v>
      </c>
      <c r="C108" s="59" t="s">
        <v>747</v>
      </c>
      <c r="D108" s="330" t="s">
        <v>40</v>
      </c>
      <c r="E108" s="330">
        <v>1</v>
      </c>
      <c r="F108" s="579"/>
      <c r="G108" s="580"/>
      <c r="H108" s="210">
        <f t="shared" si="18"/>
        <v>0</v>
      </c>
      <c r="I108" s="211">
        <f t="shared" si="19"/>
        <v>0</v>
      </c>
    </row>
    <row r="109" spans="1:10" ht="5.25" customHeight="1" x14ac:dyDescent="0.2">
      <c r="A109" s="200"/>
      <c r="B109" s="201"/>
      <c r="C109" s="59"/>
      <c r="D109" s="330"/>
      <c r="E109" s="330"/>
      <c r="F109" s="572"/>
      <c r="G109" s="573"/>
      <c r="H109" s="210"/>
      <c r="I109" s="211"/>
      <c r="J109" s="87"/>
    </row>
    <row r="110" spans="1:10" ht="15" customHeight="1" x14ac:dyDescent="0.2">
      <c r="A110" s="206">
        <v>10</v>
      </c>
      <c r="B110" s="201"/>
      <c r="C110" s="221" t="s">
        <v>395</v>
      </c>
      <c r="D110" s="576"/>
      <c r="E110" s="576"/>
      <c r="F110" s="572"/>
      <c r="G110" s="573"/>
      <c r="H110" s="213">
        <f>SUM(H111:H124)</f>
        <v>0</v>
      </c>
      <c r="I110" s="214">
        <f>SUM(I111:I124)</f>
        <v>0</v>
      </c>
    </row>
    <row r="111" spans="1:10" ht="15" customHeight="1" x14ac:dyDescent="0.2">
      <c r="A111" s="200"/>
      <c r="B111" s="201" t="s">
        <v>321</v>
      </c>
      <c r="C111" s="224" t="s">
        <v>396</v>
      </c>
      <c r="D111" s="330" t="s">
        <v>36</v>
      </c>
      <c r="E111" s="330">
        <v>1</v>
      </c>
      <c r="F111" s="579"/>
      <c r="G111" s="580"/>
      <c r="H111" s="210">
        <f>+E111*F111</f>
        <v>0</v>
      </c>
      <c r="I111" s="211">
        <f>+E111*G111</f>
        <v>0</v>
      </c>
    </row>
    <row r="112" spans="1:10" ht="15" customHeight="1" x14ac:dyDescent="0.2">
      <c r="A112" s="200"/>
      <c r="B112" s="201" t="s">
        <v>323</v>
      </c>
      <c r="C112" s="224" t="s">
        <v>397</v>
      </c>
      <c r="D112" s="330" t="s">
        <v>36</v>
      </c>
      <c r="E112" s="330">
        <v>1</v>
      </c>
      <c r="F112" s="579"/>
      <c r="G112" s="580"/>
      <c r="H112" s="210">
        <f>+E112*F112</f>
        <v>0</v>
      </c>
      <c r="I112" s="211">
        <f>+E112*G112</f>
        <v>0</v>
      </c>
    </row>
    <row r="113" spans="1:10" ht="15" customHeight="1" x14ac:dyDescent="0.2">
      <c r="A113" s="200"/>
      <c r="B113" s="201" t="s">
        <v>541</v>
      </c>
      <c r="C113" s="224" t="s">
        <v>398</v>
      </c>
      <c r="D113" s="330" t="s">
        <v>36</v>
      </c>
      <c r="E113" s="330">
        <v>1</v>
      </c>
      <c r="F113" s="579"/>
      <c r="G113" s="580"/>
      <c r="H113" s="210">
        <f>+E113*F113</f>
        <v>0</v>
      </c>
      <c r="I113" s="211">
        <f>+E113*G113</f>
        <v>0</v>
      </c>
    </row>
    <row r="114" spans="1:10" ht="15" customHeight="1" x14ac:dyDescent="0.2">
      <c r="A114" s="200"/>
      <c r="B114" s="201" t="s">
        <v>542</v>
      </c>
      <c r="C114" s="224" t="s">
        <v>399</v>
      </c>
      <c r="D114" s="330" t="s">
        <v>36</v>
      </c>
      <c r="E114" s="330">
        <v>1</v>
      </c>
      <c r="F114" s="579"/>
      <c r="G114" s="580"/>
      <c r="H114" s="210">
        <f>+E114*F114</f>
        <v>0</v>
      </c>
      <c r="I114" s="211">
        <f>+E114*G114</f>
        <v>0</v>
      </c>
    </row>
    <row r="115" spans="1:10" ht="15" customHeight="1" x14ac:dyDescent="0.2">
      <c r="A115" s="200"/>
      <c r="B115" s="201"/>
      <c r="C115" s="225" t="s">
        <v>400</v>
      </c>
      <c r="D115" s="330" t="s">
        <v>36</v>
      </c>
      <c r="E115" s="330">
        <v>1</v>
      </c>
      <c r="F115" s="579"/>
      <c r="G115" s="580"/>
      <c r="H115" s="213"/>
      <c r="I115" s="214"/>
    </row>
    <row r="116" spans="1:10" ht="15" customHeight="1" x14ac:dyDescent="0.2">
      <c r="A116" s="200"/>
      <c r="B116" s="201" t="s">
        <v>543</v>
      </c>
      <c r="C116" s="224" t="s">
        <v>401</v>
      </c>
      <c r="D116" s="330" t="s">
        <v>402</v>
      </c>
      <c r="E116" s="330">
        <v>1</v>
      </c>
      <c r="F116" s="579"/>
      <c r="G116" s="580"/>
      <c r="H116" s="210">
        <f t="shared" ref="H116:H124" si="20">+E116*F116</f>
        <v>0</v>
      </c>
      <c r="I116" s="211">
        <f t="shared" ref="I116:I124" si="21">+E116*G116</f>
        <v>0</v>
      </c>
    </row>
    <row r="117" spans="1:10" ht="15" customHeight="1" x14ac:dyDescent="0.2">
      <c r="A117" s="200"/>
      <c r="B117" s="201" t="s">
        <v>544</v>
      </c>
      <c r="C117" s="224" t="s">
        <v>403</v>
      </c>
      <c r="D117" s="330" t="s">
        <v>369</v>
      </c>
      <c r="E117" s="330">
        <v>1</v>
      </c>
      <c r="F117" s="579"/>
      <c r="G117" s="580"/>
      <c r="H117" s="210">
        <f t="shared" si="20"/>
        <v>0</v>
      </c>
      <c r="I117" s="211">
        <f t="shared" si="21"/>
        <v>0</v>
      </c>
    </row>
    <row r="118" spans="1:10" ht="15" customHeight="1" x14ac:dyDescent="0.2">
      <c r="A118" s="200"/>
      <c r="B118" s="201" t="s">
        <v>545</v>
      </c>
      <c r="C118" s="224" t="s">
        <v>748</v>
      </c>
      <c r="D118" s="330" t="s">
        <v>369</v>
      </c>
      <c r="E118" s="330">
        <v>1</v>
      </c>
      <c r="F118" s="579"/>
      <c r="G118" s="580"/>
      <c r="H118" s="210">
        <f t="shared" si="20"/>
        <v>0</v>
      </c>
      <c r="I118" s="211">
        <f t="shared" si="21"/>
        <v>0</v>
      </c>
    </row>
    <row r="119" spans="1:10" ht="15" customHeight="1" x14ac:dyDescent="0.2">
      <c r="A119" s="200"/>
      <c r="B119" s="201" t="s">
        <v>819</v>
      </c>
      <c r="C119" s="224" t="s">
        <v>749</v>
      </c>
      <c r="D119" s="330" t="s">
        <v>402</v>
      </c>
      <c r="E119" s="330">
        <v>1</v>
      </c>
      <c r="F119" s="579"/>
      <c r="G119" s="580"/>
      <c r="H119" s="210">
        <f t="shared" si="20"/>
        <v>0</v>
      </c>
      <c r="I119" s="211">
        <f t="shared" si="21"/>
        <v>0</v>
      </c>
    </row>
    <row r="120" spans="1:10" ht="15" customHeight="1" x14ac:dyDescent="0.2">
      <c r="A120" s="200"/>
      <c r="B120" s="201" t="s">
        <v>820</v>
      </c>
      <c r="C120" s="224" t="s">
        <v>750</v>
      </c>
      <c r="D120" s="330" t="s">
        <v>402</v>
      </c>
      <c r="E120" s="330">
        <v>1</v>
      </c>
      <c r="F120" s="579"/>
      <c r="G120" s="580"/>
      <c r="H120" s="210">
        <f t="shared" si="20"/>
        <v>0</v>
      </c>
      <c r="I120" s="211">
        <f t="shared" si="21"/>
        <v>0</v>
      </c>
    </row>
    <row r="121" spans="1:10" ht="15" customHeight="1" x14ac:dyDescent="0.2">
      <c r="A121" s="200"/>
      <c r="B121" s="201" t="s">
        <v>821</v>
      </c>
      <c r="C121" s="59" t="s">
        <v>407</v>
      </c>
      <c r="D121" s="330" t="s">
        <v>36</v>
      </c>
      <c r="E121" s="330">
        <v>1</v>
      </c>
      <c r="F121" s="579"/>
      <c r="G121" s="580"/>
      <c r="H121" s="210">
        <f t="shared" si="20"/>
        <v>0</v>
      </c>
      <c r="I121" s="211">
        <f t="shared" si="21"/>
        <v>0</v>
      </c>
    </row>
    <row r="122" spans="1:10" ht="15" customHeight="1" x14ac:dyDescent="0.2">
      <c r="A122" s="200"/>
      <c r="B122" s="201" t="s">
        <v>822</v>
      </c>
      <c r="C122" s="59" t="s">
        <v>751</v>
      </c>
      <c r="D122" s="330" t="s">
        <v>402</v>
      </c>
      <c r="E122" s="330">
        <v>1</v>
      </c>
      <c r="F122" s="579"/>
      <c r="G122" s="580"/>
      <c r="H122" s="210">
        <f t="shared" si="20"/>
        <v>0</v>
      </c>
      <c r="I122" s="211">
        <f t="shared" si="21"/>
        <v>0</v>
      </c>
    </row>
    <row r="123" spans="1:10" ht="15" customHeight="1" x14ac:dyDescent="0.2">
      <c r="A123" s="200"/>
      <c r="B123" s="201" t="s">
        <v>823</v>
      </c>
      <c r="C123" s="59" t="s">
        <v>752</v>
      </c>
      <c r="D123" s="330" t="s">
        <v>402</v>
      </c>
      <c r="E123" s="330">
        <v>1</v>
      </c>
      <c r="F123" s="579"/>
      <c r="G123" s="580"/>
      <c r="H123" s="210">
        <f t="shared" si="20"/>
        <v>0</v>
      </c>
      <c r="I123" s="211">
        <f t="shared" si="21"/>
        <v>0</v>
      </c>
    </row>
    <row r="124" spans="1:10" ht="15" customHeight="1" x14ac:dyDescent="0.2">
      <c r="A124" s="200"/>
      <c r="B124" s="201" t="s">
        <v>824</v>
      </c>
      <c r="C124" s="59" t="s">
        <v>410</v>
      </c>
      <c r="D124" s="330" t="s">
        <v>369</v>
      </c>
      <c r="E124" s="330">
        <v>1</v>
      </c>
      <c r="F124" s="579"/>
      <c r="G124" s="580"/>
      <c r="H124" s="210">
        <f t="shared" si="20"/>
        <v>0</v>
      </c>
      <c r="I124" s="211">
        <f t="shared" si="21"/>
        <v>0</v>
      </c>
    </row>
    <row r="125" spans="1:10" ht="5.25" customHeight="1" x14ac:dyDescent="0.2">
      <c r="A125" s="200"/>
      <c r="B125" s="201"/>
      <c r="C125" s="59"/>
      <c r="D125" s="330"/>
      <c r="E125" s="330"/>
      <c r="F125" s="572"/>
      <c r="G125" s="573"/>
      <c r="H125" s="210"/>
      <c r="I125" s="211"/>
      <c r="J125" s="87"/>
    </row>
    <row r="126" spans="1:10" ht="25.5" x14ac:dyDescent="0.2">
      <c r="A126" s="206">
        <v>11</v>
      </c>
      <c r="B126" s="201"/>
      <c r="C126" s="221" t="s">
        <v>825</v>
      </c>
      <c r="D126" s="576"/>
      <c r="E126" s="576"/>
      <c r="F126" s="572"/>
      <c r="G126" s="573"/>
      <c r="H126" s="213">
        <f>SUM(H127:H129)</f>
        <v>0</v>
      </c>
      <c r="I126" s="214">
        <f>SUM(I127:I129)</f>
        <v>0</v>
      </c>
    </row>
    <row r="127" spans="1:10" x14ac:dyDescent="0.2">
      <c r="A127" s="200"/>
      <c r="B127" s="201" t="s">
        <v>202</v>
      </c>
      <c r="C127" s="59" t="s">
        <v>753</v>
      </c>
      <c r="D127" s="330" t="s">
        <v>402</v>
      </c>
      <c r="E127" s="330">
        <v>1</v>
      </c>
      <c r="F127" s="579"/>
      <c r="G127" s="580"/>
      <c r="H127" s="210">
        <f>+E127*F127</f>
        <v>0</v>
      </c>
      <c r="I127" s="211">
        <f>+E127*G127</f>
        <v>0</v>
      </c>
    </row>
    <row r="128" spans="1:10" x14ac:dyDescent="0.2">
      <c r="A128" s="200"/>
      <c r="B128" s="201" t="s">
        <v>204</v>
      </c>
      <c r="C128" s="59" t="s">
        <v>754</v>
      </c>
      <c r="D128" s="330" t="s">
        <v>402</v>
      </c>
      <c r="E128" s="330">
        <v>1</v>
      </c>
      <c r="F128" s="579"/>
      <c r="G128" s="580"/>
      <c r="H128" s="210">
        <f>+E128*F128</f>
        <v>0</v>
      </c>
      <c r="I128" s="211">
        <f>+E128*G128</f>
        <v>0</v>
      </c>
    </row>
    <row r="129" spans="1:10" x14ac:dyDescent="0.2">
      <c r="A129" s="200"/>
      <c r="B129" s="201" t="s">
        <v>206</v>
      </c>
      <c r="C129" s="59" t="s">
        <v>755</v>
      </c>
      <c r="D129" s="330" t="s">
        <v>402</v>
      </c>
      <c r="E129" s="330">
        <v>1</v>
      </c>
      <c r="F129" s="579"/>
      <c r="G129" s="580"/>
      <c r="H129" s="210">
        <f>+E129*F129</f>
        <v>0</v>
      </c>
      <c r="I129" s="211">
        <f>+E129*G129</f>
        <v>0</v>
      </c>
    </row>
    <row r="130" spans="1:10" ht="5.25" customHeight="1" x14ac:dyDescent="0.2">
      <c r="A130" s="200"/>
      <c r="B130" s="201"/>
      <c r="C130" s="59"/>
      <c r="D130" s="330"/>
      <c r="E130" s="330"/>
      <c r="F130" s="572"/>
      <c r="G130" s="573"/>
      <c r="H130" s="210"/>
      <c r="I130" s="211"/>
      <c r="J130" s="87"/>
    </row>
    <row r="131" spans="1:10" ht="15" customHeight="1" x14ac:dyDescent="0.2">
      <c r="A131" s="200"/>
      <c r="B131" s="201"/>
      <c r="C131" s="60" t="s">
        <v>756</v>
      </c>
      <c r="D131" s="330"/>
      <c r="E131" s="330"/>
      <c r="F131" s="572"/>
      <c r="G131" s="573"/>
      <c r="H131" s="210"/>
      <c r="I131" s="211"/>
    </row>
    <row r="132" spans="1:10" ht="15" customHeight="1" x14ac:dyDescent="0.2">
      <c r="A132" s="206">
        <v>12</v>
      </c>
      <c r="B132" s="201"/>
      <c r="C132" s="221" t="s">
        <v>376</v>
      </c>
      <c r="D132" s="576"/>
      <c r="E132" s="576"/>
      <c r="F132" s="572"/>
      <c r="G132" s="573"/>
      <c r="H132" s="213">
        <f>SUM(H133:H136)</f>
        <v>0</v>
      </c>
      <c r="I132" s="214">
        <f>SUM(I133:I136)</f>
        <v>0</v>
      </c>
    </row>
    <row r="133" spans="1:10" ht="15" customHeight="1" x14ac:dyDescent="0.2">
      <c r="A133" s="200"/>
      <c r="B133" s="201" t="s">
        <v>547</v>
      </c>
      <c r="C133" s="59" t="s">
        <v>757</v>
      </c>
      <c r="D133" s="330" t="s">
        <v>36</v>
      </c>
      <c r="E133" s="577">
        <v>1</v>
      </c>
      <c r="F133" s="579"/>
      <c r="G133" s="580"/>
      <c r="H133" s="210">
        <f t="shared" si="14"/>
        <v>0</v>
      </c>
      <c r="I133" s="211">
        <f t="shared" si="15"/>
        <v>0</v>
      </c>
    </row>
    <row r="134" spans="1:10" ht="25.5" x14ac:dyDescent="0.2">
      <c r="A134" s="200"/>
      <c r="B134" s="201" t="s">
        <v>548</v>
      </c>
      <c r="C134" s="59" t="s">
        <v>758</v>
      </c>
      <c r="D134" s="330" t="s">
        <v>36</v>
      </c>
      <c r="E134" s="577">
        <v>1</v>
      </c>
      <c r="F134" s="579"/>
      <c r="G134" s="580"/>
      <c r="H134" s="210">
        <f t="shared" si="14"/>
        <v>0</v>
      </c>
      <c r="I134" s="211">
        <f t="shared" si="15"/>
        <v>0</v>
      </c>
    </row>
    <row r="135" spans="1:10" ht="15" customHeight="1" x14ac:dyDescent="0.2">
      <c r="A135" s="226"/>
      <c r="B135" s="201" t="s">
        <v>549</v>
      </c>
      <c r="C135" s="59" t="s">
        <v>759</v>
      </c>
      <c r="D135" s="330" t="s">
        <v>36</v>
      </c>
      <c r="E135" s="577">
        <v>1</v>
      </c>
      <c r="F135" s="579"/>
      <c r="G135" s="580"/>
      <c r="H135" s="210">
        <f t="shared" si="14"/>
        <v>0</v>
      </c>
      <c r="I135" s="211">
        <f t="shared" si="15"/>
        <v>0</v>
      </c>
    </row>
    <row r="136" spans="1:10" ht="18.399999999999999" customHeight="1" x14ac:dyDescent="0.2">
      <c r="A136" s="200"/>
      <c r="B136" s="201" t="s">
        <v>550</v>
      </c>
      <c r="C136" s="59" t="s">
        <v>760</v>
      </c>
      <c r="D136" s="330" t="s">
        <v>36</v>
      </c>
      <c r="E136" s="577">
        <v>1</v>
      </c>
      <c r="F136" s="579"/>
      <c r="G136" s="580"/>
      <c r="H136" s="210">
        <f t="shared" si="14"/>
        <v>0</v>
      </c>
      <c r="I136" s="211">
        <f t="shared" si="15"/>
        <v>0</v>
      </c>
    </row>
    <row r="137" spans="1:10" ht="5.25" customHeight="1" x14ac:dyDescent="0.2">
      <c r="A137" s="200"/>
      <c r="B137" s="201"/>
      <c r="C137" s="59"/>
      <c r="D137" s="330"/>
      <c r="E137" s="330"/>
      <c r="F137" s="572"/>
      <c r="G137" s="573"/>
      <c r="H137" s="210"/>
      <c r="I137" s="211"/>
      <c r="J137" s="87"/>
    </row>
    <row r="138" spans="1:10" ht="15" customHeight="1" x14ac:dyDescent="0.2">
      <c r="A138" s="206">
        <v>13</v>
      </c>
      <c r="B138" s="201"/>
      <c r="C138" s="221" t="s">
        <v>761</v>
      </c>
      <c r="D138" s="576"/>
      <c r="E138" s="576"/>
      <c r="F138" s="572"/>
      <c r="G138" s="573"/>
      <c r="H138" s="213">
        <f>SUM(H139:H142)</f>
        <v>0</v>
      </c>
      <c r="I138" s="214">
        <f>SUM(I139:I142)</f>
        <v>0</v>
      </c>
    </row>
    <row r="139" spans="1:10" ht="15" customHeight="1" x14ac:dyDescent="0.2">
      <c r="A139" s="200"/>
      <c r="B139" s="201" t="s">
        <v>325</v>
      </c>
      <c r="C139" s="59" t="s">
        <v>382</v>
      </c>
      <c r="D139" s="330" t="s">
        <v>36</v>
      </c>
      <c r="E139" s="577">
        <v>1</v>
      </c>
      <c r="F139" s="579"/>
      <c r="G139" s="580"/>
      <c r="H139" s="210">
        <f t="shared" si="14"/>
        <v>0</v>
      </c>
      <c r="I139" s="211">
        <f t="shared" si="15"/>
        <v>0</v>
      </c>
    </row>
    <row r="140" spans="1:10" ht="15" customHeight="1" x14ac:dyDescent="0.2">
      <c r="A140" s="200"/>
      <c r="B140" s="201" t="s">
        <v>327</v>
      </c>
      <c r="C140" s="59" t="s">
        <v>383</v>
      </c>
      <c r="D140" s="330" t="s">
        <v>36</v>
      </c>
      <c r="E140" s="577">
        <v>1</v>
      </c>
      <c r="F140" s="579"/>
      <c r="G140" s="580"/>
      <c r="H140" s="210">
        <f t="shared" si="14"/>
        <v>0</v>
      </c>
      <c r="I140" s="211">
        <f t="shared" si="15"/>
        <v>0</v>
      </c>
    </row>
    <row r="141" spans="1:10" ht="26.65" customHeight="1" x14ac:dyDescent="0.2">
      <c r="A141" s="200"/>
      <c r="B141" s="201" t="s">
        <v>330</v>
      </c>
      <c r="C141" s="59" t="s">
        <v>385</v>
      </c>
      <c r="D141" s="330" t="s">
        <v>36</v>
      </c>
      <c r="E141" s="577">
        <v>1</v>
      </c>
      <c r="F141" s="579"/>
      <c r="G141" s="580"/>
      <c r="H141" s="210">
        <f t="shared" si="14"/>
        <v>0</v>
      </c>
      <c r="I141" s="211">
        <f t="shared" si="15"/>
        <v>0</v>
      </c>
    </row>
    <row r="142" spans="1:10" ht="25.5" x14ac:dyDescent="0.2">
      <c r="A142" s="200"/>
      <c r="B142" s="201" t="s">
        <v>332</v>
      </c>
      <c r="C142" s="59" t="s">
        <v>386</v>
      </c>
      <c r="D142" s="330" t="s">
        <v>36</v>
      </c>
      <c r="E142" s="577">
        <v>1</v>
      </c>
      <c r="F142" s="579"/>
      <c r="G142" s="580"/>
      <c r="H142" s="210">
        <f t="shared" si="14"/>
        <v>0</v>
      </c>
      <c r="I142" s="211">
        <f t="shared" si="15"/>
        <v>0</v>
      </c>
    </row>
    <row r="143" spans="1:10" ht="5.25" customHeight="1" x14ac:dyDescent="0.2">
      <c r="A143" s="200"/>
      <c r="B143" s="201"/>
      <c r="C143" s="59"/>
      <c r="D143" s="330"/>
      <c r="E143" s="330"/>
      <c r="F143" s="572"/>
      <c r="G143" s="573"/>
      <c r="H143" s="210"/>
      <c r="I143" s="211"/>
      <c r="J143" s="87"/>
    </row>
    <row r="144" spans="1:10" ht="15" customHeight="1" x14ac:dyDescent="0.2">
      <c r="A144" s="206">
        <v>14</v>
      </c>
      <c r="B144" s="201"/>
      <c r="C144" s="221" t="s">
        <v>762</v>
      </c>
      <c r="D144" s="330" t="s">
        <v>36</v>
      </c>
      <c r="E144" s="330">
        <v>1</v>
      </c>
      <c r="F144" s="579"/>
      <c r="G144" s="580"/>
      <c r="H144" s="213">
        <f t="shared" si="14"/>
        <v>0</v>
      </c>
      <c r="I144" s="566">
        <f t="shared" si="15"/>
        <v>0</v>
      </c>
    </row>
    <row r="145" spans="1:15" ht="5.25" customHeight="1" x14ac:dyDescent="0.2">
      <c r="A145" s="200"/>
      <c r="B145" s="201"/>
      <c r="C145" s="59"/>
      <c r="D145" s="330"/>
      <c r="E145" s="330"/>
      <c r="F145" s="572"/>
      <c r="G145" s="573"/>
      <c r="H145" s="210"/>
      <c r="I145" s="211"/>
      <c r="J145" s="87"/>
    </row>
    <row r="146" spans="1:15" ht="15" customHeight="1" x14ac:dyDescent="0.2">
      <c r="A146" s="206">
        <v>15</v>
      </c>
      <c r="B146" s="201"/>
      <c r="C146" s="221" t="s">
        <v>411</v>
      </c>
      <c r="D146" s="576"/>
      <c r="E146" s="576"/>
      <c r="F146" s="572"/>
      <c r="G146" s="573"/>
      <c r="H146" s="213">
        <f>SUM(H147:H148)</f>
        <v>0</v>
      </c>
      <c r="I146" s="566">
        <f>SUM(I147:I148)</f>
        <v>0</v>
      </c>
      <c r="J146" s="87"/>
    </row>
    <row r="147" spans="1:15" ht="16.899999999999999" customHeight="1" x14ac:dyDescent="0.2">
      <c r="A147" s="200"/>
      <c r="B147" s="201" t="s">
        <v>237</v>
      </c>
      <c r="C147" s="59" t="s">
        <v>413</v>
      </c>
      <c r="D147" s="330" t="s">
        <v>402</v>
      </c>
      <c r="E147" s="330">
        <v>1</v>
      </c>
      <c r="F147" s="579"/>
      <c r="G147" s="580"/>
      <c r="H147" s="210">
        <f t="shared" ref="H147:H148" si="22">+E147*F147</f>
        <v>0</v>
      </c>
      <c r="I147" s="211">
        <f t="shared" ref="I147:I148" si="23">+E147*G147</f>
        <v>0</v>
      </c>
      <c r="J147" s="87"/>
      <c r="K147" s="88"/>
      <c r="L147" s="13"/>
      <c r="M147" s="84"/>
      <c r="N147" s="85"/>
      <c r="O147" s="86"/>
    </row>
    <row r="148" spans="1:15" ht="18" customHeight="1" x14ac:dyDescent="0.2">
      <c r="A148" s="200"/>
      <c r="B148" s="201" t="s">
        <v>238</v>
      </c>
      <c r="C148" s="59" t="s">
        <v>414</v>
      </c>
      <c r="D148" s="330" t="s">
        <v>402</v>
      </c>
      <c r="E148" s="330">
        <v>1</v>
      </c>
      <c r="F148" s="579"/>
      <c r="G148" s="580"/>
      <c r="H148" s="210">
        <f t="shared" si="22"/>
        <v>0</v>
      </c>
      <c r="I148" s="211">
        <f t="shared" si="23"/>
        <v>0</v>
      </c>
      <c r="K148" s="88"/>
      <c r="L148" s="13"/>
      <c r="M148" s="84"/>
      <c r="N148" s="85"/>
      <c r="O148" s="86"/>
    </row>
    <row r="149" spans="1:15" ht="5.25" customHeight="1" x14ac:dyDescent="0.2">
      <c r="A149" s="200"/>
      <c r="B149" s="201"/>
      <c r="C149" s="59"/>
      <c r="D149" s="330"/>
      <c r="E149" s="330"/>
      <c r="F149" s="572"/>
      <c r="G149" s="573"/>
      <c r="H149" s="210"/>
      <c r="I149" s="211"/>
      <c r="J149" s="87"/>
    </row>
    <row r="150" spans="1:15" ht="18" customHeight="1" x14ac:dyDescent="0.2">
      <c r="A150" s="581"/>
      <c r="B150" s="582"/>
      <c r="C150" s="583"/>
      <c r="D150" s="578"/>
      <c r="E150" s="578"/>
      <c r="F150" s="579"/>
      <c r="G150" s="580"/>
      <c r="H150" s="210">
        <f t="shared" ref="H150:H159" si="24">+E150*F150</f>
        <v>0</v>
      </c>
      <c r="I150" s="211">
        <f t="shared" ref="I150:I159" si="25">+E150*G150</f>
        <v>0</v>
      </c>
      <c r="K150" s="88"/>
      <c r="L150" s="13"/>
      <c r="M150" s="84"/>
      <c r="N150" s="85"/>
      <c r="O150" s="86"/>
    </row>
    <row r="151" spans="1:15" ht="18" customHeight="1" x14ac:dyDescent="0.2">
      <c r="A151" s="581"/>
      <c r="B151" s="582"/>
      <c r="C151" s="583"/>
      <c r="D151" s="578"/>
      <c r="E151" s="578"/>
      <c r="F151" s="579"/>
      <c r="G151" s="580"/>
      <c r="H151" s="210">
        <f t="shared" si="24"/>
        <v>0</v>
      </c>
      <c r="I151" s="211">
        <f t="shared" si="25"/>
        <v>0</v>
      </c>
      <c r="K151" s="88"/>
      <c r="L151" s="13"/>
      <c r="M151" s="84"/>
      <c r="N151" s="85"/>
      <c r="O151" s="86"/>
    </row>
    <row r="152" spans="1:15" ht="18" customHeight="1" x14ac:dyDescent="0.2">
      <c r="A152" s="581"/>
      <c r="B152" s="582"/>
      <c r="C152" s="583"/>
      <c r="D152" s="578"/>
      <c r="E152" s="578"/>
      <c r="F152" s="579"/>
      <c r="G152" s="580"/>
      <c r="H152" s="210">
        <f t="shared" si="24"/>
        <v>0</v>
      </c>
      <c r="I152" s="211">
        <f t="shared" si="25"/>
        <v>0</v>
      </c>
      <c r="K152" s="88"/>
      <c r="L152" s="13"/>
      <c r="M152" s="84"/>
      <c r="N152" s="85"/>
      <c r="O152" s="86"/>
    </row>
    <row r="153" spans="1:15" ht="18" customHeight="1" x14ac:dyDescent="0.2">
      <c r="A153" s="581"/>
      <c r="B153" s="582"/>
      <c r="C153" s="583"/>
      <c r="D153" s="578"/>
      <c r="E153" s="578"/>
      <c r="F153" s="579"/>
      <c r="G153" s="580"/>
      <c r="H153" s="210">
        <f t="shared" si="24"/>
        <v>0</v>
      </c>
      <c r="I153" s="211">
        <f t="shared" si="25"/>
        <v>0</v>
      </c>
      <c r="K153" s="88"/>
      <c r="L153" s="13"/>
      <c r="M153" s="84"/>
      <c r="N153" s="85"/>
      <c r="O153" s="86"/>
    </row>
    <row r="154" spans="1:15" ht="18" customHeight="1" x14ac:dyDescent="0.2">
      <c r="A154" s="581"/>
      <c r="B154" s="582"/>
      <c r="C154" s="583"/>
      <c r="D154" s="578"/>
      <c r="E154" s="578"/>
      <c r="F154" s="579"/>
      <c r="G154" s="580"/>
      <c r="H154" s="210">
        <f t="shared" si="24"/>
        <v>0</v>
      </c>
      <c r="I154" s="211">
        <f t="shared" si="25"/>
        <v>0</v>
      </c>
      <c r="K154" s="88"/>
      <c r="L154" s="13"/>
      <c r="M154" s="84"/>
      <c r="N154" s="85"/>
      <c r="O154" s="86"/>
    </row>
    <row r="155" spans="1:15" ht="18" customHeight="1" x14ac:dyDescent="0.2">
      <c r="A155" s="581"/>
      <c r="B155" s="582"/>
      <c r="C155" s="583"/>
      <c r="D155" s="578"/>
      <c r="E155" s="578"/>
      <c r="F155" s="579"/>
      <c r="G155" s="580"/>
      <c r="H155" s="210">
        <f t="shared" si="24"/>
        <v>0</v>
      </c>
      <c r="I155" s="211">
        <f t="shared" si="25"/>
        <v>0</v>
      </c>
      <c r="K155" s="88"/>
      <c r="L155" s="13"/>
      <c r="M155" s="84"/>
      <c r="N155" s="85"/>
      <c r="O155" s="86"/>
    </row>
    <row r="156" spans="1:15" ht="18" customHeight="1" x14ac:dyDescent="0.2">
      <c r="A156" s="581"/>
      <c r="B156" s="582"/>
      <c r="C156" s="583"/>
      <c r="D156" s="578"/>
      <c r="E156" s="578"/>
      <c r="F156" s="579"/>
      <c r="G156" s="580"/>
      <c r="H156" s="210">
        <f t="shared" si="24"/>
        <v>0</v>
      </c>
      <c r="I156" s="211">
        <f t="shared" si="25"/>
        <v>0</v>
      </c>
      <c r="K156" s="88"/>
      <c r="L156" s="13"/>
      <c r="M156" s="84"/>
      <c r="N156" s="85"/>
      <c r="O156" s="86"/>
    </row>
    <row r="157" spans="1:15" ht="18" customHeight="1" x14ac:dyDescent="0.2">
      <c r="A157" s="581"/>
      <c r="B157" s="582"/>
      <c r="C157" s="583"/>
      <c r="D157" s="578"/>
      <c r="E157" s="578"/>
      <c r="F157" s="579"/>
      <c r="G157" s="580"/>
      <c r="H157" s="210">
        <f t="shared" si="24"/>
        <v>0</v>
      </c>
      <c r="I157" s="211">
        <f t="shared" si="25"/>
        <v>0</v>
      </c>
      <c r="K157" s="88"/>
      <c r="L157" s="13"/>
      <c r="M157" s="84"/>
      <c r="N157" s="85"/>
      <c r="O157" s="86"/>
    </row>
    <row r="158" spans="1:15" ht="18" customHeight="1" x14ac:dyDescent="0.2">
      <c r="A158" s="581"/>
      <c r="B158" s="582"/>
      <c r="C158" s="583"/>
      <c r="D158" s="578"/>
      <c r="E158" s="578"/>
      <c r="F158" s="579"/>
      <c r="G158" s="580"/>
      <c r="H158" s="210">
        <f t="shared" si="24"/>
        <v>0</v>
      </c>
      <c r="I158" s="211">
        <f t="shared" si="25"/>
        <v>0</v>
      </c>
      <c r="K158" s="88"/>
      <c r="L158" s="13"/>
      <c r="M158" s="84"/>
      <c r="N158" s="85"/>
      <c r="O158" s="86"/>
    </row>
    <row r="159" spans="1:15" ht="18" customHeight="1" x14ac:dyDescent="0.2">
      <c r="A159" s="581"/>
      <c r="B159" s="582"/>
      <c r="C159" s="583"/>
      <c r="D159" s="578"/>
      <c r="E159" s="578"/>
      <c r="F159" s="579"/>
      <c r="G159" s="580"/>
      <c r="H159" s="210">
        <f t="shared" si="24"/>
        <v>0</v>
      </c>
      <c r="I159" s="211">
        <f t="shared" si="25"/>
        <v>0</v>
      </c>
      <c r="K159" s="88"/>
      <c r="L159" s="13"/>
      <c r="M159" s="84"/>
      <c r="N159" s="85"/>
      <c r="O159" s="86"/>
    </row>
    <row r="160" spans="1:15" ht="5.25" customHeight="1" thickBot="1" x14ac:dyDescent="0.25">
      <c r="A160" s="200"/>
      <c r="B160" s="201"/>
      <c r="C160" s="59"/>
      <c r="D160" s="30"/>
      <c r="E160" s="30"/>
      <c r="F160" s="210"/>
      <c r="G160" s="266"/>
      <c r="H160" s="210"/>
      <c r="I160" s="211"/>
      <c r="J160" s="87"/>
    </row>
    <row r="161" spans="1:9" ht="13.5" thickBot="1" x14ac:dyDescent="0.25">
      <c r="A161" s="802" t="str">
        <f>A3</f>
        <v>C-3.4 Respuestos Ampliación ET Las Heras</v>
      </c>
      <c r="B161" s="803"/>
      <c r="C161" s="803"/>
      <c r="D161" s="803"/>
      <c r="E161" s="803"/>
      <c r="F161" s="803" t="s">
        <v>796</v>
      </c>
      <c r="G161" s="804"/>
      <c r="H161" s="48">
        <f>+H9+H27+H36+H38+H44+H63+H67+H75+H97+H104+H126+H132+H138+H144+H146+H110+SUM(H150:H159)</f>
        <v>0</v>
      </c>
      <c r="I161" s="584">
        <f>+I9+I27+I36+I38+I44+I63+I67+I75+I97+I104+I126+I132+I138+I144+I146+I110+SUM(I150:I159)</f>
        <v>0</v>
      </c>
    </row>
    <row r="162" spans="1:9" x14ac:dyDescent="0.2">
      <c r="A162" s="739" t="s">
        <v>782</v>
      </c>
      <c r="B162" s="739"/>
      <c r="C162" s="739"/>
      <c r="D162" s="739"/>
      <c r="E162" s="739"/>
      <c r="F162" s="739"/>
      <c r="G162" s="739"/>
      <c r="H162" s="739"/>
      <c r="I162" s="739"/>
    </row>
    <row r="163" spans="1:9" x14ac:dyDescent="0.2">
      <c r="A163" s="740" t="s">
        <v>783</v>
      </c>
      <c r="B163" s="740"/>
      <c r="C163" s="740"/>
      <c r="D163" s="740"/>
      <c r="E163" s="740"/>
      <c r="F163" s="740"/>
      <c r="G163" s="740"/>
      <c r="H163" s="740"/>
      <c r="I163" s="740"/>
    </row>
    <row r="164" spans="1:9" x14ac:dyDescent="0.2">
      <c r="A164" s="296"/>
      <c r="B164" s="296"/>
      <c r="C164" s="296"/>
      <c r="D164" s="296"/>
      <c r="E164" s="296"/>
      <c r="F164" s="296"/>
      <c r="G164" s="296"/>
      <c r="H164" s="296"/>
      <c r="I164" s="296"/>
    </row>
    <row r="165" spans="1:9" x14ac:dyDescent="0.2">
      <c r="A165" s="296"/>
      <c r="B165" s="296"/>
      <c r="C165" s="296"/>
      <c r="D165" s="296"/>
      <c r="E165" s="296"/>
      <c r="F165" s="296"/>
      <c r="G165" s="296"/>
      <c r="H165" s="296"/>
      <c r="I165" s="296"/>
    </row>
    <row r="166" spans="1:9" ht="15.75" x14ac:dyDescent="0.25">
      <c r="A166"/>
      <c r="B166"/>
      <c r="C166" s="659" t="s">
        <v>779</v>
      </c>
      <c r="D166" s="659"/>
      <c r="E166"/>
      <c r="F166"/>
      <c r="G166"/>
      <c r="H166" s="659" t="s">
        <v>779</v>
      </c>
      <c r="I166" s="659"/>
    </row>
    <row r="167" spans="1:9" ht="15.75" x14ac:dyDescent="0.25">
      <c r="A167"/>
      <c r="B167"/>
      <c r="C167" s="655" t="s">
        <v>781</v>
      </c>
      <c r="D167" s="655"/>
      <c r="E167"/>
      <c r="F167"/>
      <c r="G167"/>
      <c r="H167" s="655" t="s">
        <v>780</v>
      </c>
      <c r="I167" s="655"/>
    </row>
    <row r="168" spans="1:9" x14ac:dyDescent="0.2">
      <c r="A168" s="2"/>
      <c r="B168" s="2"/>
      <c r="C168" s="2"/>
      <c r="D168" s="2"/>
      <c r="E168" s="2"/>
      <c r="F168" s="2"/>
      <c r="G168" s="2"/>
      <c r="H168" s="2"/>
      <c r="I168" s="2"/>
    </row>
  </sheetData>
  <sheetProtection algorithmName="SHA-512" hashValue="S9aoULUMfWoE0C2Wnsh2x3zaoXwOXYl1NSjv8UP/ZSXt+eknolsNR7OdsQ4MC5kVM80eXMG49g3/hVj9DTYr/g==" saltValue="I70ts+kA7hdeG+ZR0VxwxA==" spinCount="100000" sheet="1" objects="1" scenarios="1"/>
  <mergeCells count="16">
    <mergeCell ref="A161:E161"/>
    <mergeCell ref="F161:G161"/>
    <mergeCell ref="A1:I1"/>
    <mergeCell ref="A3:I3"/>
    <mergeCell ref="A5:A7"/>
    <mergeCell ref="B5:B7"/>
    <mergeCell ref="D5:D7"/>
    <mergeCell ref="E5:E7"/>
    <mergeCell ref="F5:G6"/>
    <mergeCell ref="H5:I6"/>
    <mergeCell ref="A162:I162"/>
    <mergeCell ref="A163:I163"/>
    <mergeCell ref="C166:D166"/>
    <mergeCell ref="H166:I166"/>
    <mergeCell ref="C167:D167"/>
    <mergeCell ref="H167:I167"/>
  </mergeCells>
  <phoneticPr fontId="27" type="noConversion"/>
  <printOptions horizontalCentered="1"/>
  <pageMargins left="0.39370078740157483" right="0.39370078740157483" top="1.1811023622047245" bottom="0.39370078740157483" header="0.39370078740157483" footer="0.19685039370078741"/>
  <pageSetup paperSize="9" scale="79" fitToHeight="0" orientation="landscape" r:id="rId1"/>
  <headerFooter>
    <oddHeader>&amp;L&amp;G&amp;R&amp;G</oddHeader>
  </headerFooter>
  <rowBreaks count="1" manualBreakCount="1">
    <brk id="62" max="8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21"/>
  <sheetViews>
    <sheetView topLeftCell="A2" zoomScale="130" zoomScaleNormal="130" workbookViewId="0">
      <selection activeCell="C10" sqref="C10"/>
    </sheetView>
  </sheetViews>
  <sheetFormatPr baseColWidth="10" defaultColWidth="11.42578125" defaultRowHeight="15" x14ac:dyDescent="0.25"/>
  <cols>
    <col min="1" max="1" width="17.7109375" bestFit="1" customWidth="1"/>
    <col min="2" max="2" width="22.28515625" style="3" bestFit="1" customWidth="1"/>
    <col min="3" max="3" width="85.7109375" style="3" bestFit="1" customWidth="1"/>
    <col min="4" max="16384" width="11.42578125" style="3"/>
  </cols>
  <sheetData>
    <row r="1" spans="1:3" ht="83.25" customHeight="1" thickBot="1" x14ac:dyDescent="0.3">
      <c r="A1" s="665" t="str">
        <f>+CARÁTULA!B16</f>
        <v>PROYECTO: 
CONSTRUCCIÓN DE LA ESTACIÓN TRANSFORMADORA MENDOZA NORTE 220/132 kV Y
OBRAS COMPLEMENTARIAS
ALTERNATIVA 1
OBLIGATORIA</v>
      </c>
      <c r="B1" s="717"/>
      <c r="C1" s="718"/>
    </row>
    <row r="2" spans="1:3" ht="15.75" thickBot="1" x14ac:dyDescent="0.3"/>
    <row r="3" spans="1:3" ht="18.75" thickBot="1" x14ac:dyDescent="0.3">
      <c r="A3" s="719" t="s">
        <v>1</v>
      </c>
      <c r="B3" s="720"/>
      <c r="C3" s="721"/>
    </row>
    <row r="4" spans="1:3" ht="15.75" thickBot="1" x14ac:dyDescent="0.3"/>
    <row r="5" spans="1:3" s="5" customFormat="1" ht="45.75" thickBot="1" x14ac:dyDescent="0.25">
      <c r="A5" s="61" t="s">
        <v>2</v>
      </c>
      <c r="B5" s="4" t="s">
        <v>3</v>
      </c>
      <c r="C5" s="4" t="s">
        <v>4</v>
      </c>
    </row>
    <row r="6" spans="1:3" ht="15.75" thickBot="1" x14ac:dyDescent="0.3">
      <c r="A6" s="97" t="s">
        <v>5</v>
      </c>
      <c r="B6" s="98" t="s">
        <v>6</v>
      </c>
      <c r="C6" s="99" t="s">
        <v>7</v>
      </c>
    </row>
    <row r="7" spans="1:3" x14ac:dyDescent="0.25">
      <c r="A7" s="62" t="s">
        <v>8</v>
      </c>
      <c r="B7" s="7" t="s">
        <v>9</v>
      </c>
      <c r="C7" s="96" t="s">
        <v>527</v>
      </c>
    </row>
    <row r="8" spans="1:3" x14ac:dyDescent="0.25">
      <c r="A8" s="62" t="s">
        <v>10</v>
      </c>
      <c r="B8" s="6" t="s">
        <v>11</v>
      </c>
      <c r="C8" s="92" t="s">
        <v>500</v>
      </c>
    </row>
    <row r="9" spans="1:3" x14ac:dyDescent="0.25">
      <c r="A9" s="62" t="s">
        <v>12</v>
      </c>
      <c r="B9" s="6" t="s">
        <v>13</v>
      </c>
      <c r="C9" s="92" t="s">
        <v>501</v>
      </c>
    </row>
    <row r="10" spans="1:3" x14ac:dyDescent="0.25">
      <c r="A10" s="62" t="s">
        <v>14</v>
      </c>
      <c r="B10" s="6" t="s">
        <v>15</v>
      </c>
      <c r="C10" s="92" t="s">
        <v>502</v>
      </c>
    </row>
    <row r="11" spans="1:3" ht="15.75" thickBot="1" x14ac:dyDescent="0.3">
      <c r="A11" s="76" t="s">
        <v>496</v>
      </c>
      <c r="B11" s="77" t="s">
        <v>497</v>
      </c>
      <c r="C11" s="95" t="s">
        <v>503</v>
      </c>
    </row>
    <row r="12" spans="1:3" x14ac:dyDescent="0.25">
      <c r="A12" s="62" t="s">
        <v>498</v>
      </c>
      <c r="B12" s="7" t="s">
        <v>480</v>
      </c>
      <c r="C12" s="96" t="s">
        <v>528</v>
      </c>
    </row>
    <row r="13" spans="1:3" x14ac:dyDescent="0.25">
      <c r="A13" s="62" t="s">
        <v>512</v>
      </c>
      <c r="B13" s="6" t="s">
        <v>519</v>
      </c>
      <c r="C13" s="92" t="s">
        <v>499</v>
      </c>
    </row>
    <row r="14" spans="1:3" x14ac:dyDescent="0.25">
      <c r="A14" s="62" t="s">
        <v>513</v>
      </c>
      <c r="B14" s="6" t="s">
        <v>520</v>
      </c>
      <c r="C14" s="92" t="s">
        <v>504</v>
      </c>
    </row>
    <row r="15" spans="1:3" x14ac:dyDescent="0.25">
      <c r="A15" s="62" t="s">
        <v>16</v>
      </c>
      <c r="B15" s="6" t="s">
        <v>521</v>
      </c>
      <c r="C15" s="92" t="s">
        <v>505</v>
      </c>
    </row>
    <row r="16" spans="1:3" ht="15.75" thickBot="1" x14ac:dyDescent="0.3">
      <c r="A16" s="76" t="s">
        <v>18</v>
      </c>
      <c r="B16" s="77" t="s">
        <v>522</v>
      </c>
      <c r="C16" s="95" t="s">
        <v>506</v>
      </c>
    </row>
    <row r="17" spans="1:3" x14ac:dyDescent="0.25">
      <c r="A17" s="62" t="s">
        <v>514</v>
      </c>
      <c r="B17" s="7" t="s">
        <v>17</v>
      </c>
      <c r="C17" s="96" t="s">
        <v>507</v>
      </c>
    </row>
    <row r="18" spans="1:3" x14ac:dyDescent="0.25">
      <c r="A18" s="62" t="s">
        <v>515</v>
      </c>
      <c r="B18" s="6" t="s">
        <v>523</v>
      </c>
      <c r="C18" s="92" t="s">
        <v>508</v>
      </c>
    </row>
    <row r="19" spans="1:3" x14ac:dyDescent="0.25">
      <c r="A19" s="62" t="s">
        <v>516</v>
      </c>
      <c r="B19" s="6" t="s">
        <v>524</v>
      </c>
      <c r="C19" s="92" t="s">
        <v>509</v>
      </c>
    </row>
    <row r="20" spans="1:3" x14ac:dyDescent="0.25">
      <c r="A20" s="62" t="s">
        <v>517</v>
      </c>
      <c r="B20" s="6" t="s">
        <v>525</v>
      </c>
      <c r="C20" s="92" t="s">
        <v>510</v>
      </c>
    </row>
    <row r="21" spans="1:3" ht="15.75" thickBot="1" x14ac:dyDescent="0.3">
      <c r="A21" s="76" t="s">
        <v>518</v>
      </c>
      <c r="B21" s="77" t="s">
        <v>526</v>
      </c>
      <c r="C21" s="95" t="s">
        <v>511</v>
      </c>
    </row>
  </sheetData>
  <sheetProtection algorithmName="SHA-512" hashValue="/W/Kp3bANqSfjSJpcavsWezyKDFaub6cJv3q8B1dPl+1h2VvIpr5TzikCdZOBNoQaru/0uJRdPAGjn9Bo8wTmw==" saltValue="CHkPp+oFf9rVI45juqn4Ew==" spinCount="100000" sheet="1" objects="1" scenarios="1"/>
  <mergeCells count="2">
    <mergeCell ref="A1:C1"/>
    <mergeCell ref="A3:C3"/>
  </mergeCells>
  <phoneticPr fontId="27" type="noConversion"/>
  <hyperlinks>
    <hyperlink ref="B6" location="'PLANILLA RESUMEN'!A1" display="PLANILLA RESUMEN" xr:uid="{00000000-0004-0000-0100-000000000000}"/>
    <hyperlink ref="B7" location="'C-1'!A1" display="C-1" xr:uid="{00000000-0004-0000-0100-000003000000}"/>
    <hyperlink ref="B8" location="'C-1.1'!A1" display="C-1.1" xr:uid="{00000000-0004-0000-0100-000004000000}"/>
    <hyperlink ref="B9" location="'C-1.2'!A1" display="C-1.2" xr:uid="{00000000-0004-0000-0100-000005000000}"/>
    <hyperlink ref="B12" location="'C-3'!A1" display="C-3" xr:uid="{00000000-0004-0000-0100-000007000000}"/>
  </hyperlinks>
  <printOptions horizontalCentered="1" verticalCentered="1"/>
  <pageMargins left="0.39370078740157483" right="0.39370078740157483" top="0.78740157480314965" bottom="0.39370078740157483" header="0.39370078740157483" footer="0.19685039370078741"/>
  <pageSetup paperSize="9" fitToHeight="0" orientation="landscape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31"/>
  <sheetViews>
    <sheetView tabSelected="1" view="pageBreakPreview" zoomScaleNormal="100" zoomScaleSheetLayoutView="100" workbookViewId="0">
      <selection activeCell="A17" sqref="A17:C18"/>
    </sheetView>
  </sheetViews>
  <sheetFormatPr baseColWidth="10" defaultColWidth="11.42578125" defaultRowHeight="15.75" x14ac:dyDescent="0.25"/>
  <cols>
    <col min="1" max="1" width="7.140625" style="641" customWidth="1"/>
    <col min="2" max="2" width="77.42578125" style="608" bestFit="1" customWidth="1"/>
    <col min="3" max="3" width="8.28515625" style="608" bestFit="1" customWidth="1"/>
    <col min="4" max="4" width="30.42578125" style="608" customWidth="1"/>
    <col min="5" max="5" width="32.5703125" style="608" customWidth="1"/>
    <col min="6" max="6" width="5.7109375" style="608" customWidth="1"/>
    <col min="7" max="7" width="23.28515625" style="608" bestFit="1" customWidth="1"/>
    <col min="8" max="8" width="21.28515625" style="642" bestFit="1" customWidth="1"/>
    <col min="9" max="9" width="23.28515625" style="608" bestFit="1" customWidth="1"/>
    <col min="10" max="10" width="23.28515625" style="608" customWidth="1"/>
    <col min="11" max="11" width="19" style="608" customWidth="1"/>
    <col min="12" max="16384" width="11.42578125" style="608"/>
  </cols>
  <sheetData>
    <row r="1" spans="1:11" s="604" customFormat="1" ht="100.5" customHeight="1" thickBot="1" x14ac:dyDescent="0.4">
      <c r="A1" s="665" t="str">
        <f>+CARÁTULA!B16</f>
        <v>PROYECTO: 
CONSTRUCCIÓN DE LA ESTACIÓN TRANSFORMADORA MENDOZA NORTE 220/132 kV Y
OBRAS COMPLEMENTARIAS
ALTERNATIVA 1
OBLIGATORIA</v>
      </c>
      <c r="B1" s="666"/>
      <c r="C1" s="666"/>
      <c r="D1" s="666"/>
      <c r="E1" s="667"/>
      <c r="F1" s="603"/>
      <c r="G1" s="603"/>
      <c r="H1" s="603"/>
      <c r="I1" s="603"/>
    </row>
    <row r="2" spans="1:11" ht="8.25" customHeight="1" thickBot="1" x14ac:dyDescent="0.3">
      <c r="A2" s="605"/>
      <c r="B2" s="606"/>
      <c r="C2" s="606"/>
      <c r="D2" s="606"/>
      <c r="E2" s="606"/>
      <c r="F2"/>
      <c r="G2"/>
      <c r="H2" s="607"/>
      <c r="I2"/>
    </row>
    <row r="3" spans="1:11" ht="19.149999999999999" customHeight="1" thickBot="1" x14ac:dyDescent="0.3">
      <c r="A3" s="668" t="str">
        <f>+INDICE!C6</f>
        <v xml:space="preserve">PLANILLA GENERAL PRESUPUESTO </v>
      </c>
      <c r="B3" s="669"/>
      <c r="C3" s="669"/>
      <c r="D3" s="669"/>
      <c r="E3" s="670"/>
      <c r="F3"/>
      <c r="G3"/>
      <c r="H3" s="607"/>
      <c r="I3"/>
      <c r="J3" s="609"/>
      <c r="K3" s="609"/>
    </row>
    <row r="4" spans="1:11" ht="19.149999999999999" customHeight="1" thickBot="1" x14ac:dyDescent="0.3">
      <c r="A4" s="610"/>
      <c r="E4" s="611"/>
      <c r="F4"/>
      <c r="G4"/>
      <c r="H4" s="607"/>
      <c r="I4"/>
      <c r="J4" s="609"/>
      <c r="K4" s="609"/>
    </row>
    <row r="5" spans="1:11" ht="19.149999999999999" customHeight="1" thickBot="1" x14ac:dyDescent="0.3">
      <c r="A5" s="671" t="s">
        <v>19</v>
      </c>
      <c r="B5" s="672"/>
      <c r="C5" s="612"/>
      <c r="D5" s="675" t="s">
        <v>20</v>
      </c>
      <c r="E5" s="676"/>
      <c r="F5"/>
      <c r="G5"/>
      <c r="H5" s="607"/>
      <c r="I5"/>
      <c r="J5" s="609"/>
      <c r="K5" s="609"/>
    </row>
    <row r="6" spans="1:11" ht="19.149999999999999" customHeight="1" thickBot="1" x14ac:dyDescent="0.3">
      <c r="A6" s="673"/>
      <c r="B6" s="674"/>
      <c r="C6" s="613"/>
      <c r="D6" s="614" t="s">
        <v>21</v>
      </c>
      <c r="E6" s="615" t="s">
        <v>22</v>
      </c>
      <c r="F6"/>
      <c r="G6"/>
      <c r="H6" s="607"/>
      <c r="I6"/>
      <c r="J6" s="609"/>
      <c r="K6" s="609"/>
    </row>
    <row r="7" spans="1:11" ht="19.149999999999999" customHeight="1" thickBot="1" x14ac:dyDescent="0.3">
      <c r="A7" s="616"/>
      <c r="B7" s="617"/>
      <c r="C7" s="617"/>
      <c r="D7" s="618"/>
      <c r="E7" s="619"/>
      <c r="F7"/>
      <c r="G7"/>
      <c r="H7" s="607"/>
      <c r="I7"/>
      <c r="J7" s="609"/>
      <c r="K7" s="609"/>
    </row>
    <row r="8" spans="1:11" ht="19.149999999999999" customHeight="1" x14ac:dyDescent="0.25">
      <c r="A8" s="620" t="str">
        <f>+INDICE!B7</f>
        <v>C-1</v>
      </c>
      <c r="B8" s="621" t="str">
        <f>+INDICE!C7</f>
        <v>C-1 Construcción ET Mendoza Norte 220/132kV</v>
      </c>
      <c r="C8" s="622"/>
      <c r="D8" s="623">
        <f>+'C 1'!D15</f>
        <v>0</v>
      </c>
      <c r="E8" s="624">
        <f>+'C 1'!E15</f>
        <v>0</v>
      </c>
      <c r="F8"/>
      <c r="G8"/>
      <c r="H8" s="625"/>
      <c r="I8"/>
      <c r="J8" s="14"/>
      <c r="K8" s="14"/>
    </row>
    <row r="9" spans="1:11" ht="19.149999999999999" customHeight="1" x14ac:dyDescent="0.25">
      <c r="A9" s="626" t="s">
        <v>480</v>
      </c>
      <c r="B9" s="627" t="str">
        <f>+INDICE!C12</f>
        <v>C-2 Construcción LAT 132 kV ET Mendoza Norte - ET Las Heras</v>
      </c>
      <c r="C9" s="628"/>
      <c r="D9" s="629">
        <f>+'C 2'!D14</f>
        <v>0</v>
      </c>
      <c r="E9" s="630">
        <f>+'C 2'!E14</f>
        <v>0</v>
      </c>
      <c r="F9"/>
      <c r="G9"/>
      <c r="H9" s="625"/>
      <c r="I9"/>
      <c r="J9" s="609"/>
      <c r="K9" s="609"/>
    </row>
    <row r="10" spans="1:11" ht="19.149999999999999" customHeight="1" thickBot="1" x14ac:dyDescent="0.3">
      <c r="A10" s="626" t="str">
        <f>+INDICE!B17</f>
        <v>C-3</v>
      </c>
      <c r="B10" s="631" t="str">
        <f>+INDICE!C17</f>
        <v>C-3 Ampliación ET Las Heras</v>
      </c>
      <c r="C10" s="632"/>
      <c r="D10" s="633">
        <f>'C 3'!D15</f>
        <v>0</v>
      </c>
      <c r="E10" s="634">
        <f>'C 3'!E15</f>
        <v>0</v>
      </c>
      <c r="F10"/>
      <c r="G10"/>
      <c r="H10" s="625"/>
      <c r="I10"/>
      <c r="J10" s="609"/>
      <c r="K10" s="609"/>
    </row>
    <row r="11" spans="1:11" ht="19.149999999999999" customHeight="1" thickBot="1" x14ac:dyDescent="0.3">
      <c r="A11" s="677" t="s">
        <v>826</v>
      </c>
      <c r="B11" s="678"/>
      <c r="C11" s="678"/>
      <c r="D11" s="635">
        <f>SUM(D8:D10)</f>
        <v>0</v>
      </c>
      <c r="E11" s="636">
        <f>SUM(E8:E10)</f>
        <v>0</v>
      </c>
      <c r="F11"/>
      <c r="G11"/>
      <c r="H11" s="637"/>
      <c r="I11"/>
      <c r="J11" s="609"/>
      <c r="K11" s="609"/>
    </row>
    <row r="12" spans="1:11" customFormat="1" ht="19.149999999999999" customHeight="1" thickBot="1" x14ac:dyDescent="0.3">
      <c r="A12" s="657" t="s">
        <v>827</v>
      </c>
      <c r="B12" s="658"/>
      <c r="C12" s="601">
        <v>0.03</v>
      </c>
      <c r="D12" s="638">
        <f>C12*(D8+D9+0.8*D10)</f>
        <v>0</v>
      </c>
      <c r="E12" s="639">
        <f>C12*(E8+E9+0.8*E10)</f>
        <v>0</v>
      </c>
    </row>
    <row r="13" spans="1:11" customFormat="1" ht="19.149999999999999" customHeight="1" thickBot="1" x14ac:dyDescent="0.3">
      <c r="A13" s="657" t="s">
        <v>834</v>
      </c>
      <c r="B13" s="658"/>
      <c r="C13" s="640">
        <v>0.03</v>
      </c>
      <c r="D13" s="638">
        <f>+D10*C13*0.2</f>
        <v>0</v>
      </c>
      <c r="E13" s="639">
        <f>+C13*E10*0.2</f>
        <v>0</v>
      </c>
    </row>
    <row r="14" spans="1:11" ht="22.5" customHeight="1" thickBot="1" x14ac:dyDescent="0.3"/>
    <row r="15" spans="1:11" ht="27" thickBot="1" x14ac:dyDescent="0.3">
      <c r="A15" s="679" t="s">
        <v>828</v>
      </c>
      <c r="B15" s="680"/>
      <c r="C15" s="681"/>
      <c r="D15" s="643">
        <f>+D11+D12+D13</f>
        <v>0</v>
      </c>
      <c r="E15" s="644">
        <f>+E11+E12+E13</f>
        <v>0</v>
      </c>
    </row>
    <row r="16" spans="1:11" ht="16.5" thickBot="1" x14ac:dyDescent="0.3"/>
    <row r="17" spans="1:15" ht="16.5" thickBot="1" x14ac:dyDescent="0.3">
      <c r="A17" s="682" t="s">
        <v>829</v>
      </c>
      <c r="B17" s="683"/>
      <c r="C17" s="684"/>
      <c r="D17" s="645" t="s">
        <v>23</v>
      </c>
      <c r="E17" s="646" t="s">
        <v>24</v>
      </c>
    </row>
    <row r="18" spans="1:15" ht="16.5" thickBot="1" x14ac:dyDescent="0.3">
      <c r="A18" s="685"/>
      <c r="B18" s="686"/>
      <c r="C18" s="687"/>
      <c r="D18" s="651"/>
      <c r="E18" s="585"/>
    </row>
    <row r="19" spans="1:15" ht="16.5" thickBot="1" x14ac:dyDescent="0.3"/>
    <row r="20" spans="1:15" ht="29.25" thickBot="1" x14ac:dyDescent="0.3">
      <c r="A20" s="688" t="s">
        <v>836</v>
      </c>
      <c r="B20" s="689"/>
      <c r="C20" s="690"/>
      <c r="D20" s="663" t="str">
        <f>IF(E18=0,"",(D11+D13)+(E11+E13)/E18)</f>
        <v/>
      </c>
      <c r="E20" s="664"/>
    </row>
    <row r="21" spans="1:15" ht="19.5" thickBot="1" x14ac:dyDescent="0.3">
      <c r="A21" s="647"/>
      <c r="B21" s="647"/>
      <c r="C21" s="647"/>
      <c r="D21" s="648"/>
      <c r="E21" s="602"/>
    </row>
    <row r="22" spans="1:15" ht="29.25" thickBot="1" x14ac:dyDescent="0.3">
      <c r="A22" s="660" t="s">
        <v>830</v>
      </c>
      <c r="B22" s="661"/>
      <c r="C22" s="662"/>
      <c r="D22" s="663" t="str">
        <f>IF(E18=0,"",D15+E15/E18)</f>
        <v/>
      </c>
      <c r="E22" s="664"/>
    </row>
    <row r="23" spans="1:15" ht="15.75" customHeight="1" x14ac:dyDescent="0.25">
      <c r="A23" s="656" t="s">
        <v>831</v>
      </c>
      <c r="B23" s="656"/>
      <c r="C23" s="656"/>
    </row>
    <row r="24" spans="1:15" ht="33" customHeight="1" x14ac:dyDescent="0.25">
      <c r="A24" s="656"/>
      <c r="B24" s="656"/>
      <c r="C24" s="656"/>
      <c r="O24" s="650"/>
    </row>
    <row r="25" spans="1:15" ht="30" customHeight="1" x14ac:dyDescent="0.25">
      <c r="A25" s="656" t="s">
        <v>837</v>
      </c>
      <c r="B25" s="656"/>
      <c r="C25" s="656"/>
    </row>
    <row r="26" spans="1:15" x14ac:dyDescent="0.25">
      <c r="A26" s="656" t="s">
        <v>835</v>
      </c>
      <c r="B26" s="656"/>
      <c r="C26" s="656"/>
      <c r="D26" s="652"/>
      <c r="E26" s="652"/>
    </row>
    <row r="27" spans="1:15" x14ac:dyDescent="0.25">
      <c r="A27" s="649"/>
      <c r="B27" s="649"/>
      <c r="C27" s="649"/>
      <c r="D27" s="653"/>
      <c r="E27" s="653"/>
    </row>
    <row r="28" spans="1:15" x14ac:dyDescent="0.25">
      <c r="D28" s="654"/>
      <c r="E28" s="654"/>
    </row>
    <row r="29" spans="1:15" x14ac:dyDescent="0.25">
      <c r="B29" s="3"/>
      <c r="C29" s="3"/>
      <c r="D29" s="3"/>
      <c r="E29" s="3"/>
    </row>
    <row r="30" spans="1:15" x14ac:dyDescent="0.25">
      <c r="B30" s="301" t="s">
        <v>779</v>
      </c>
      <c r="C30"/>
      <c r="D30" s="659" t="s">
        <v>779</v>
      </c>
      <c r="E30" s="659"/>
    </row>
    <row r="31" spans="1:15" x14ac:dyDescent="0.25">
      <c r="B31" s="302" t="s">
        <v>781</v>
      </c>
      <c r="C31"/>
      <c r="D31" s="655" t="s">
        <v>780</v>
      </c>
      <c r="E31" s="655"/>
    </row>
  </sheetData>
  <sheetProtection algorithmName="SHA-512" hashValue="d4EANMhijatnsgZxQDagt/933nYwjLT0wQlgvEjfrZfobiQLFPkJUG2Ups5sSrlPypS1oCJlGxj67ZmhinveZg==" saltValue="IO5PTd3u6PAqpqLOtiIAAg==" spinCount="100000" sheet="1" objects="1" scenarios="1"/>
  <mergeCells count="18">
    <mergeCell ref="A12:B12"/>
    <mergeCell ref="A15:C15"/>
    <mergeCell ref="A17:C18"/>
    <mergeCell ref="A20:C20"/>
    <mergeCell ref="D20:E20"/>
    <mergeCell ref="A1:E1"/>
    <mergeCell ref="A3:E3"/>
    <mergeCell ref="A5:B6"/>
    <mergeCell ref="D5:E5"/>
    <mergeCell ref="A11:C11"/>
    <mergeCell ref="D31:E31"/>
    <mergeCell ref="A26:C26"/>
    <mergeCell ref="A13:B13"/>
    <mergeCell ref="D30:E30"/>
    <mergeCell ref="A23:C24"/>
    <mergeCell ref="A25:C25"/>
    <mergeCell ref="A22:C22"/>
    <mergeCell ref="D22:E22"/>
  </mergeCells>
  <phoneticPr fontId="27" type="noConversion"/>
  <dataValidations count="1">
    <dataValidation type="list" allowBlank="1" showInputMessage="1" showErrorMessage="1" sqref="C12" xr:uid="{4DF80CD8-3AD3-4CF6-9ECA-1D65F238E369}">
      <formula1>"0%,3%"</formula1>
    </dataValidation>
  </dataValidations>
  <printOptions horizontalCentered="1" verticalCentered="1"/>
  <pageMargins left="0.39370078740157483" right="0.39370078740157483" top="0.78740157480314965" bottom="0.39370078740157483" header="0.39370078740157483" footer="0.19685039370078741"/>
  <pageSetup paperSize="9" scale="71" orientation="landscape" r:id="rId1"/>
  <headerFooter>
    <oddHeader>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2"/>
  <sheetViews>
    <sheetView zoomScale="120" zoomScaleNormal="120" workbookViewId="0">
      <selection activeCell="B19" sqref="B19:E21"/>
    </sheetView>
  </sheetViews>
  <sheetFormatPr baseColWidth="10" defaultColWidth="11.42578125" defaultRowHeight="15.75" x14ac:dyDescent="0.25"/>
  <cols>
    <col min="1" max="1" width="5.7109375" style="14" bestFit="1" customWidth="1"/>
    <col min="2" max="2" width="63.5703125" style="14" customWidth="1"/>
    <col min="3" max="3" width="19.7109375" style="14" customWidth="1"/>
    <col min="4" max="4" width="20.7109375" style="14" customWidth="1"/>
    <col min="5" max="5" width="27.5703125" style="14" customWidth="1"/>
    <col min="6" max="6" width="11.85546875" bestFit="1" customWidth="1"/>
    <col min="7" max="7" width="19.5703125" customWidth="1"/>
    <col min="8" max="13" width="11.5703125"/>
    <col min="14" max="248" width="11.5703125" style="14"/>
    <col min="249" max="249" width="9.7109375" style="14" customWidth="1"/>
    <col min="250" max="250" width="73.7109375" style="14" customWidth="1"/>
    <col min="251" max="252" width="15.7109375" style="14" customWidth="1"/>
    <col min="253" max="504" width="11.5703125" style="14"/>
    <col min="505" max="505" width="9.7109375" style="14" customWidth="1"/>
    <col min="506" max="506" width="73.7109375" style="14" customWidth="1"/>
    <col min="507" max="508" width="15.7109375" style="14" customWidth="1"/>
    <col min="509" max="760" width="11.5703125" style="14"/>
    <col min="761" max="761" width="9.7109375" style="14" customWidth="1"/>
    <col min="762" max="762" width="73.7109375" style="14" customWidth="1"/>
    <col min="763" max="764" width="15.7109375" style="14" customWidth="1"/>
    <col min="765" max="1016" width="11.5703125" style="14"/>
    <col min="1017" max="1017" width="9.7109375" style="14" customWidth="1"/>
    <col min="1018" max="1018" width="73.7109375" style="14" customWidth="1"/>
    <col min="1019" max="1020" width="15.7109375" style="14" customWidth="1"/>
    <col min="1021" max="1272" width="11.5703125" style="14"/>
    <col min="1273" max="1273" width="9.7109375" style="14" customWidth="1"/>
    <col min="1274" max="1274" width="73.7109375" style="14" customWidth="1"/>
    <col min="1275" max="1276" width="15.7109375" style="14" customWidth="1"/>
    <col min="1277" max="1528" width="11.5703125" style="14"/>
    <col min="1529" max="1529" width="9.7109375" style="14" customWidth="1"/>
    <col min="1530" max="1530" width="73.7109375" style="14" customWidth="1"/>
    <col min="1531" max="1532" width="15.7109375" style="14" customWidth="1"/>
    <col min="1533" max="1784" width="11.5703125" style="14"/>
    <col min="1785" max="1785" width="9.7109375" style="14" customWidth="1"/>
    <col min="1786" max="1786" width="73.7109375" style="14" customWidth="1"/>
    <col min="1787" max="1788" width="15.7109375" style="14" customWidth="1"/>
    <col min="1789" max="2040" width="11.5703125" style="14"/>
    <col min="2041" max="2041" width="9.7109375" style="14" customWidth="1"/>
    <col min="2042" max="2042" width="73.7109375" style="14" customWidth="1"/>
    <col min="2043" max="2044" width="15.7109375" style="14" customWidth="1"/>
    <col min="2045" max="2296" width="11.5703125" style="14"/>
    <col min="2297" max="2297" width="9.7109375" style="14" customWidth="1"/>
    <col min="2298" max="2298" width="73.7109375" style="14" customWidth="1"/>
    <col min="2299" max="2300" width="15.7109375" style="14" customWidth="1"/>
    <col min="2301" max="2552" width="11.5703125" style="14"/>
    <col min="2553" max="2553" width="9.7109375" style="14" customWidth="1"/>
    <col min="2554" max="2554" width="73.7109375" style="14" customWidth="1"/>
    <col min="2555" max="2556" width="15.7109375" style="14" customWidth="1"/>
    <col min="2557" max="2808" width="11.5703125" style="14"/>
    <col min="2809" max="2809" width="9.7109375" style="14" customWidth="1"/>
    <col min="2810" max="2810" width="73.7109375" style="14" customWidth="1"/>
    <col min="2811" max="2812" width="15.7109375" style="14" customWidth="1"/>
    <col min="2813" max="3064" width="11.5703125" style="14"/>
    <col min="3065" max="3065" width="9.7109375" style="14" customWidth="1"/>
    <col min="3066" max="3066" width="73.7109375" style="14" customWidth="1"/>
    <col min="3067" max="3068" width="15.7109375" style="14" customWidth="1"/>
    <col min="3069" max="3320" width="11.5703125" style="14"/>
    <col min="3321" max="3321" width="9.7109375" style="14" customWidth="1"/>
    <col min="3322" max="3322" width="73.7109375" style="14" customWidth="1"/>
    <col min="3323" max="3324" width="15.7109375" style="14" customWidth="1"/>
    <col min="3325" max="3576" width="11.5703125" style="14"/>
    <col min="3577" max="3577" width="9.7109375" style="14" customWidth="1"/>
    <col min="3578" max="3578" width="73.7109375" style="14" customWidth="1"/>
    <col min="3579" max="3580" width="15.7109375" style="14" customWidth="1"/>
    <col min="3581" max="3832" width="11.5703125" style="14"/>
    <col min="3833" max="3833" width="9.7109375" style="14" customWidth="1"/>
    <col min="3834" max="3834" width="73.7109375" style="14" customWidth="1"/>
    <col min="3835" max="3836" width="15.7109375" style="14" customWidth="1"/>
    <col min="3837" max="4088" width="11.5703125" style="14"/>
    <col min="4089" max="4089" width="9.7109375" style="14" customWidth="1"/>
    <col min="4090" max="4090" width="73.7109375" style="14" customWidth="1"/>
    <col min="4091" max="4092" width="15.7109375" style="14" customWidth="1"/>
    <col min="4093" max="4344" width="11.5703125" style="14"/>
    <col min="4345" max="4345" width="9.7109375" style="14" customWidth="1"/>
    <col min="4346" max="4346" width="73.7109375" style="14" customWidth="1"/>
    <col min="4347" max="4348" width="15.7109375" style="14" customWidth="1"/>
    <col min="4349" max="4600" width="11.5703125" style="14"/>
    <col min="4601" max="4601" width="9.7109375" style="14" customWidth="1"/>
    <col min="4602" max="4602" width="73.7109375" style="14" customWidth="1"/>
    <col min="4603" max="4604" width="15.7109375" style="14" customWidth="1"/>
    <col min="4605" max="4856" width="11.5703125" style="14"/>
    <col min="4857" max="4857" width="9.7109375" style="14" customWidth="1"/>
    <col min="4858" max="4858" width="73.7109375" style="14" customWidth="1"/>
    <col min="4859" max="4860" width="15.7109375" style="14" customWidth="1"/>
    <col min="4861" max="5112" width="11.5703125" style="14"/>
    <col min="5113" max="5113" width="9.7109375" style="14" customWidth="1"/>
    <col min="5114" max="5114" width="73.7109375" style="14" customWidth="1"/>
    <col min="5115" max="5116" width="15.7109375" style="14" customWidth="1"/>
    <col min="5117" max="5368" width="11.5703125" style="14"/>
    <col min="5369" max="5369" width="9.7109375" style="14" customWidth="1"/>
    <col min="5370" max="5370" width="73.7109375" style="14" customWidth="1"/>
    <col min="5371" max="5372" width="15.7109375" style="14" customWidth="1"/>
    <col min="5373" max="5624" width="11.5703125" style="14"/>
    <col min="5625" max="5625" width="9.7109375" style="14" customWidth="1"/>
    <col min="5626" max="5626" width="73.7109375" style="14" customWidth="1"/>
    <col min="5627" max="5628" width="15.7109375" style="14" customWidth="1"/>
    <col min="5629" max="5880" width="11.5703125" style="14"/>
    <col min="5881" max="5881" width="9.7109375" style="14" customWidth="1"/>
    <col min="5882" max="5882" width="73.7109375" style="14" customWidth="1"/>
    <col min="5883" max="5884" width="15.7109375" style="14" customWidth="1"/>
    <col min="5885" max="6136" width="11.5703125" style="14"/>
    <col min="6137" max="6137" width="9.7109375" style="14" customWidth="1"/>
    <col min="6138" max="6138" width="73.7109375" style="14" customWidth="1"/>
    <col min="6139" max="6140" width="15.7109375" style="14" customWidth="1"/>
    <col min="6141" max="6392" width="11.5703125" style="14"/>
    <col min="6393" max="6393" width="9.7109375" style="14" customWidth="1"/>
    <col min="6394" max="6394" width="73.7109375" style="14" customWidth="1"/>
    <col min="6395" max="6396" width="15.7109375" style="14" customWidth="1"/>
    <col min="6397" max="6648" width="11.5703125" style="14"/>
    <col min="6649" max="6649" width="9.7109375" style="14" customWidth="1"/>
    <col min="6650" max="6650" width="73.7109375" style="14" customWidth="1"/>
    <col min="6651" max="6652" width="15.7109375" style="14" customWidth="1"/>
    <col min="6653" max="6904" width="11.5703125" style="14"/>
    <col min="6905" max="6905" width="9.7109375" style="14" customWidth="1"/>
    <col min="6906" max="6906" width="73.7109375" style="14" customWidth="1"/>
    <col min="6907" max="6908" width="15.7109375" style="14" customWidth="1"/>
    <col min="6909" max="7160" width="11.5703125" style="14"/>
    <col min="7161" max="7161" width="9.7109375" style="14" customWidth="1"/>
    <col min="7162" max="7162" width="73.7109375" style="14" customWidth="1"/>
    <col min="7163" max="7164" width="15.7109375" style="14" customWidth="1"/>
    <col min="7165" max="7416" width="11.5703125" style="14"/>
    <col min="7417" max="7417" width="9.7109375" style="14" customWidth="1"/>
    <col min="7418" max="7418" width="73.7109375" style="14" customWidth="1"/>
    <col min="7419" max="7420" width="15.7109375" style="14" customWidth="1"/>
    <col min="7421" max="7672" width="11.5703125" style="14"/>
    <col min="7673" max="7673" width="9.7109375" style="14" customWidth="1"/>
    <col min="7674" max="7674" width="73.7109375" style="14" customWidth="1"/>
    <col min="7675" max="7676" width="15.7109375" style="14" customWidth="1"/>
    <col min="7677" max="7928" width="11.5703125" style="14"/>
    <col min="7929" max="7929" width="9.7109375" style="14" customWidth="1"/>
    <col min="7930" max="7930" width="73.7109375" style="14" customWidth="1"/>
    <col min="7931" max="7932" width="15.7109375" style="14" customWidth="1"/>
    <col min="7933" max="8184" width="11.5703125" style="14"/>
    <col min="8185" max="8185" width="9.7109375" style="14" customWidth="1"/>
    <col min="8186" max="8186" width="73.7109375" style="14" customWidth="1"/>
    <col min="8187" max="8188" width="15.7109375" style="14" customWidth="1"/>
    <col min="8189" max="8440" width="11.5703125" style="14"/>
    <col min="8441" max="8441" width="9.7109375" style="14" customWidth="1"/>
    <col min="8442" max="8442" width="73.7109375" style="14" customWidth="1"/>
    <col min="8443" max="8444" width="15.7109375" style="14" customWidth="1"/>
    <col min="8445" max="8696" width="11.5703125" style="14"/>
    <col min="8697" max="8697" width="9.7109375" style="14" customWidth="1"/>
    <col min="8698" max="8698" width="73.7109375" style="14" customWidth="1"/>
    <col min="8699" max="8700" width="15.7109375" style="14" customWidth="1"/>
    <col min="8701" max="8952" width="11.5703125" style="14"/>
    <col min="8953" max="8953" width="9.7109375" style="14" customWidth="1"/>
    <col min="8954" max="8954" width="73.7109375" style="14" customWidth="1"/>
    <col min="8955" max="8956" width="15.7109375" style="14" customWidth="1"/>
    <col min="8957" max="9208" width="11.5703125" style="14"/>
    <col min="9209" max="9209" width="9.7109375" style="14" customWidth="1"/>
    <col min="9210" max="9210" width="73.7109375" style="14" customWidth="1"/>
    <col min="9211" max="9212" width="15.7109375" style="14" customWidth="1"/>
    <col min="9213" max="9464" width="11.5703125" style="14"/>
    <col min="9465" max="9465" width="9.7109375" style="14" customWidth="1"/>
    <col min="9466" max="9466" width="73.7109375" style="14" customWidth="1"/>
    <col min="9467" max="9468" width="15.7109375" style="14" customWidth="1"/>
    <col min="9469" max="9720" width="11.5703125" style="14"/>
    <col min="9721" max="9721" width="9.7109375" style="14" customWidth="1"/>
    <col min="9722" max="9722" width="73.7109375" style="14" customWidth="1"/>
    <col min="9723" max="9724" width="15.7109375" style="14" customWidth="1"/>
    <col min="9725" max="9976" width="11.5703125" style="14"/>
    <col min="9977" max="9977" width="9.7109375" style="14" customWidth="1"/>
    <col min="9978" max="9978" width="73.7109375" style="14" customWidth="1"/>
    <col min="9979" max="9980" width="15.7109375" style="14" customWidth="1"/>
    <col min="9981" max="10232" width="11.5703125" style="14"/>
    <col min="10233" max="10233" width="9.7109375" style="14" customWidth="1"/>
    <col min="10234" max="10234" width="73.7109375" style="14" customWidth="1"/>
    <col min="10235" max="10236" width="15.7109375" style="14" customWidth="1"/>
    <col min="10237" max="10488" width="11.5703125" style="14"/>
    <col min="10489" max="10489" width="9.7109375" style="14" customWidth="1"/>
    <col min="10490" max="10490" width="73.7109375" style="14" customWidth="1"/>
    <col min="10491" max="10492" width="15.7109375" style="14" customWidth="1"/>
    <col min="10493" max="10744" width="11.5703125" style="14"/>
    <col min="10745" max="10745" width="9.7109375" style="14" customWidth="1"/>
    <col min="10746" max="10746" width="73.7109375" style="14" customWidth="1"/>
    <col min="10747" max="10748" width="15.7109375" style="14" customWidth="1"/>
    <col min="10749" max="11000" width="11.5703125" style="14"/>
    <col min="11001" max="11001" width="9.7109375" style="14" customWidth="1"/>
    <col min="11002" max="11002" width="73.7109375" style="14" customWidth="1"/>
    <col min="11003" max="11004" width="15.7109375" style="14" customWidth="1"/>
    <col min="11005" max="11256" width="11.5703125" style="14"/>
    <col min="11257" max="11257" width="9.7109375" style="14" customWidth="1"/>
    <col min="11258" max="11258" width="73.7109375" style="14" customWidth="1"/>
    <col min="11259" max="11260" width="15.7109375" style="14" customWidth="1"/>
    <col min="11261" max="11512" width="11.5703125" style="14"/>
    <col min="11513" max="11513" width="9.7109375" style="14" customWidth="1"/>
    <col min="11514" max="11514" width="73.7109375" style="14" customWidth="1"/>
    <col min="11515" max="11516" width="15.7109375" style="14" customWidth="1"/>
    <col min="11517" max="11768" width="11.5703125" style="14"/>
    <col min="11769" max="11769" width="9.7109375" style="14" customWidth="1"/>
    <col min="11770" max="11770" width="73.7109375" style="14" customWidth="1"/>
    <col min="11771" max="11772" width="15.7109375" style="14" customWidth="1"/>
    <col min="11773" max="12024" width="11.5703125" style="14"/>
    <col min="12025" max="12025" width="9.7109375" style="14" customWidth="1"/>
    <col min="12026" max="12026" width="73.7109375" style="14" customWidth="1"/>
    <col min="12027" max="12028" width="15.7109375" style="14" customWidth="1"/>
    <col min="12029" max="12280" width="11.5703125" style="14"/>
    <col min="12281" max="12281" width="9.7109375" style="14" customWidth="1"/>
    <col min="12282" max="12282" width="73.7109375" style="14" customWidth="1"/>
    <col min="12283" max="12284" width="15.7109375" style="14" customWidth="1"/>
    <col min="12285" max="12536" width="11.5703125" style="14"/>
    <col min="12537" max="12537" width="9.7109375" style="14" customWidth="1"/>
    <col min="12538" max="12538" width="73.7109375" style="14" customWidth="1"/>
    <col min="12539" max="12540" width="15.7109375" style="14" customWidth="1"/>
    <col min="12541" max="12792" width="11.5703125" style="14"/>
    <col min="12793" max="12793" width="9.7109375" style="14" customWidth="1"/>
    <col min="12794" max="12794" width="73.7109375" style="14" customWidth="1"/>
    <col min="12795" max="12796" width="15.7109375" style="14" customWidth="1"/>
    <col min="12797" max="13048" width="11.5703125" style="14"/>
    <col min="13049" max="13049" width="9.7109375" style="14" customWidth="1"/>
    <col min="13050" max="13050" width="73.7109375" style="14" customWidth="1"/>
    <col min="13051" max="13052" width="15.7109375" style="14" customWidth="1"/>
    <col min="13053" max="13304" width="11.5703125" style="14"/>
    <col min="13305" max="13305" width="9.7109375" style="14" customWidth="1"/>
    <col min="13306" max="13306" width="73.7109375" style="14" customWidth="1"/>
    <col min="13307" max="13308" width="15.7109375" style="14" customWidth="1"/>
    <col min="13309" max="13560" width="11.5703125" style="14"/>
    <col min="13561" max="13561" width="9.7109375" style="14" customWidth="1"/>
    <col min="13562" max="13562" width="73.7109375" style="14" customWidth="1"/>
    <col min="13563" max="13564" width="15.7109375" style="14" customWidth="1"/>
    <col min="13565" max="13816" width="11.5703125" style="14"/>
    <col min="13817" max="13817" width="9.7109375" style="14" customWidth="1"/>
    <col min="13818" max="13818" width="73.7109375" style="14" customWidth="1"/>
    <col min="13819" max="13820" width="15.7109375" style="14" customWidth="1"/>
    <col min="13821" max="14072" width="11.5703125" style="14"/>
    <col min="14073" max="14073" width="9.7109375" style="14" customWidth="1"/>
    <col min="14074" max="14074" width="73.7109375" style="14" customWidth="1"/>
    <col min="14075" max="14076" width="15.7109375" style="14" customWidth="1"/>
    <col min="14077" max="14328" width="11.5703125" style="14"/>
    <col min="14329" max="14329" width="9.7109375" style="14" customWidth="1"/>
    <col min="14330" max="14330" width="73.7109375" style="14" customWidth="1"/>
    <col min="14331" max="14332" width="15.7109375" style="14" customWidth="1"/>
    <col min="14333" max="14584" width="11.5703125" style="14"/>
    <col min="14585" max="14585" width="9.7109375" style="14" customWidth="1"/>
    <col min="14586" max="14586" width="73.7109375" style="14" customWidth="1"/>
    <col min="14587" max="14588" width="15.7109375" style="14" customWidth="1"/>
    <col min="14589" max="14840" width="11.5703125" style="14"/>
    <col min="14841" max="14841" width="9.7109375" style="14" customWidth="1"/>
    <col min="14842" max="14842" width="73.7109375" style="14" customWidth="1"/>
    <col min="14843" max="14844" width="15.7109375" style="14" customWidth="1"/>
    <col min="14845" max="15096" width="11.5703125" style="14"/>
    <col min="15097" max="15097" width="9.7109375" style="14" customWidth="1"/>
    <col min="15098" max="15098" width="73.7109375" style="14" customWidth="1"/>
    <col min="15099" max="15100" width="15.7109375" style="14" customWidth="1"/>
    <col min="15101" max="15352" width="11.5703125" style="14"/>
    <col min="15353" max="15353" width="9.7109375" style="14" customWidth="1"/>
    <col min="15354" max="15354" width="73.7109375" style="14" customWidth="1"/>
    <col min="15355" max="15356" width="15.7109375" style="14" customWidth="1"/>
    <col min="15357" max="15608" width="11.5703125" style="14"/>
    <col min="15609" max="15609" width="9.7109375" style="14" customWidth="1"/>
    <col min="15610" max="15610" width="73.7109375" style="14" customWidth="1"/>
    <col min="15611" max="15612" width="15.7109375" style="14" customWidth="1"/>
    <col min="15613" max="15864" width="11.5703125" style="14"/>
    <col min="15865" max="15865" width="9.7109375" style="14" customWidth="1"/>
    <col min="15866" max="15866" width="73.7109375" style="14" customWidth="1"/>
    <col min="15867" max="15868" width="15.7109375" style="14" customWidth="1"/>
    <col min="15869" max="16120" width="11.5703125" style="14"/>
    <col min="16121" max="16121" width="9.7109375" style="14" customWidth="1"/>
    <col min="16122" max="16122" width="73.7109375" style="14" customWidth="1"/>
    <col min="16123" max="16124" width="15.7109375" style="14" customWidth="1"/>
    <col min="16125" max="16384" width="11.5703125" style="14"/>
  </cols>
  <sheetData>
    <row r="1" spans="1:13" ht="115.5" customHeight="1" thickBot="1" x14ac:dyDescent="0.3">
      <c r="A1" s="722" t="str">
        <f>+INDICE!A1</f>
        <v>PROYECTO: 
CONSTRUCCIÓN DE LA ESTACIÓN TRANSFORMADORA MENDOZA NORTE 220/132 kV Y
OBRAS COMPLEMENTARIAS
ALTERNATIVA 1
OBLIGATORIA</v>
      </c>
      <c r="B1" s="723"/>
      <c r="C1" s="723"/>
      <c r="D1" s="723"/>
      <c r="E1" s="724"/>
    </row>
    <row r="3" spans="1:13" ht="16.5" thickBot="1" x14ac:dyDescent="0.3"/>
    <row r="4" spans="1:13" ht="24" thickBot="1" x14ac:dyDescent="0.3">
      <c r="A4" s="725" t="str">
        <f>+INDICE!C7</f>
        <v>C-1 Construcción ET Mendoza Norte 220/132kV</v>
      </c>
      <c r="B4" s="723"/>
      <c r="C4" s="723"/>
      <c r="D4" s="723"/>
      <c r="E4" s="724"/>
    </row>
    <row r="5" spans="1:13" x14ac:dyDescent="0.25">
      <c r="B5" s="15"/>
      <c r="C5" s="15"/>
      <c r="D5" s="15"/>
    </row>
    <row r="6" spans="1:13" ht="18.75" x14ac:dyDescent="0.25">
      <c r="A6" s="16"/>
      <c r="B6" s="726" t="s">
        <v>25</v>
      </c>
      <c r="C6" s="726"/>
      <c r="D6" s="726"/>
      <c r="E6" s="17"/>
    </row>
    <row r="7" spans="1:13" ht="16.5" thickBot="1" x14ac:dyDescent="0.3"/>
    <row r="8" spans="1:13" s="15" customFormat="1" ht="16.5" thickBot="1" x14ac:dyDescent="0.3">
      <c r="A8" s="727" t="s">
        <v>26</v>
      </c>
      <c r="B8" s="728"/>
      <c r="C8" s="728"/>
      <c r="D8" s="731" t="s">
        <v>20</v>
      </c>
      <c r="E8" s="732"/>
      <c r="F8"/>
      <c r="G8"/>
      <c r="H8"/>
      <c r="I8"/>
      <c r="J8"/>
      <c r="K8"/>
      <c r="L8"/>
      <c r="M8"/>
    </row>
    <row r="9" spans="1:13" s="15" customFormat="1" ht="19.5" thickBot="1" x14ac:dyDescent="0.3">
      <c r="A9" s="729"/>
      <c r="B9" s="730"/>
      <c r="C9" s="730"/>
      <c r="D9" s="10" t="s">
        <v>21</v>
      </c>
      <c r="E9" s="10" t="s">
        <v>22</v>
      </c>
      <c r="F9"/>
      <c r="G9"/>
      <c r="H9"/>
      <c r="I9"/>
      <c r="J9"/>
      <c r="K9"/>
      <c r="L9"/>
      <c r="M9"/>
    </row>
    <row r="10" spans="1:13" s="15" customFormat="1" ht="16.5" thickBot="1" x14ac:dyDescent="0.3">
      <c r="A10" s="18"/>
      <c r="B10" s="19"/>
      <c r="C10" s="19"/>
      <c r="D10" s="11"/>
      <c r="E10" s="20"/>
      <c r="F10"/>
      <c r="G10"/>
      <c r="H10"/>
      <c r="I10"/>
      <c r="J10"/>
      <c r="K10"/>
      <c r="L10"/>
      <c r="M10"/>
    </row>
    <row r="11" spans="1:13" ht="15" customHeight="1" x14ac:dyDescent="0.25">
      <c r="A11" s="102" t="str">
        <f>+INDICE!B8</f>
        <v>C-1.1</v>
      </c>
      <c r="B11" s="736" t="s">
        <v>533</v>
      </c>
      <c r="C11" s="736"/>
      <c r="D11" s="103">
        <f>+'C 1.1'!H103</f>
        <v>0</v>
      </c>
      <c r="E11" s="104">
        <f>+'C 1.1'!I103</f>
        <v>0</v>
      </c>
      <c r="G11" s="227"/>
    </row>
    <row r="12" spans="1:13" x14ac:dyDescent="0.25">
      <c r="A12" s="38" t="str">
        <f>+INDICE!B9</f>
        <v>C-1.2</v>
      </c>
      <c r="B12" s="733" t="s">
        <v>534</v>
      </c>
      <c r="C12" s="733"/>
      <c r="D12" s="105">
        <f>+'C 1.2'!H87</f>
        <v>0</v>
      </c>
      <c r="E12" s="106">
        <f>+'C 1.2'!I87</f>
        <v>0</v>
      </c>
      <c r="G12" s="227"/>
    </row>
    <row r="13" spans="1:13" x14ac:dyDescent="0.25">
      <c r="A13" s="38" t="str">
        <f>+INDICE!B10</f>
        <v>C-1.3</v>
      </c>
      <c r="B13" s="733" t="s">
        <v>535</v>
      </c>
      <c r="C13" s="733"/>
      <c r="D13" s="105">
        <f>+'C 1.3'!H119</f>
        <v>0</v>
      </c>
      <c r="E13" s="107">
        <f>+'C 1.3'!I119</f>
        <v>0</v>
      </c>
      <c r="G13" s="227"/>
    </row>
    <row r="14" spans="1:13" ht="16.5" thickBot="1" x14ac:dyDescent="0.3">
      <c r="A14" s="108" t="s">
        <v>481</v>
      </c>
      <c r="B14" s="733" t="s">
        <v>536</v>
      </c>
      <c r="C14" s="733"/>
      <c r="D14" s="109">
        <f>+'C 1.4'!H242</f>
        <v>0</v>
      </c>
      <c r="E14" s="110">
        <f>+'C 1.4'!I242</f>
        <v>0</v>
      </c>
    </row>
    <row r="15" spans="1:13" ht="19.5" thickBot="1" x14ac:dyDescent="0.3">
      <c r="A15" s="734" t="s">
        <v>27</v>
      </c>
      <c r="B15" s="735"/>
      <c r="C15" s="735"/>
      <c r="D15" s="100">
        <f>SUM(D11:D14)</f>
        <v>0</v>
      </c>
      <c r="E15" s="101">
        <f>SUM(E11:E14)</f>
        <v>0</v>
      </c>
    </row>
    <row r="16" spans="1:13" customFormat="1" ht="15" x14ac:dyDescent="0.25"/>
    <row r="17" spans="2:13" customFormat="1" ht="15" x14ac:dyDescent="0.25"/>
    <row r="19" spans="2:13" x14ac:dyDescent="0.25">
      <c r="B19" s="3"/>
      <c r="C19" s="3"/>
      <c r="D19" s="3"/>
      <c r="E19" s="3"/>
      <c r="K19" s="14"/>
      <c r="L19" s="14"/>
      <c r="M19" s="14"/>
    </row>
    <row r="20" spans="2:13" x14ac:dyDescent="0.25">
      <c r="B20" s="301" t="s">
        <v>779</v>
      </c>
      <c r="C20"/>
      <c r="D20" s="659" t="s">
        <v>779</v>
      </c>
      <c r="E20" s="659"/>
      <c r="K20" s="14"/>
      <c r="L20" s="14"/>
      <c r="M20" s="14"/>
    </row>
    <row r="21" spans="2:13" x14ac:dyDescent="0.25">
      <c r="B21" s="302" t="s">
        <v>781</v>
      </c>
      <c r="C21"/>
      <c r="D21" s="655" t="s">
        <v>780</v>
      </c>
      <c r="E21" s="655"/>
      <c r="K21" s="14"/>
      <c r="L21" s="14"/>
      <c r="M21" s="14"/>
    </row>
    <row r="22" spans="2:13" x14ac:dyDescent="0.25">
      <c r="B22"/>
      <c r="C22"/>
      <c r="D22"/>
      <c r="E22"/>
      <c r="K22" s="14"/>
      <c r="L22" s="14"/>
      <c r="M22" s="14"/>
    </row>
  </sheetData>
  <sheetProtection algorithmName="SHA-512" hashValue="LOBKoMbNesuMHftxMx7aj693Y2HaibHKhSdZPgNNEULJDPV65PNRvmIwRAhuq/xOJTX0FZrhrhURCJtPDUnW7w==" saltValue="xKF1/oNl6dxRbGwBRD617A==" spinCount="100000" sheet="1" objects="1" scenarios="1"/>
  <protectedRanges>
    <protectedRange sqref="D16:E16" name="Rango1"/>
  </protectedRanges>
  <mergeCells count="12">
    <mergeCell ref="D20:E20"/>
    <mergeCell ref="D21:E21"/>
    <mergeCell ref="A1:E1"/>
    <mergeCell ref="A4:E4"/>
    <mergeCell ref="B6:D6"/>
    <mergeCell ref="A8:C9"/>
    <mergeCell ref="D8:E8"/>
    <mergeCell ref="B13:C13"/>
    <mergeCell ref="A15:C15"/>
    <mergeCell ref="B11:C11"/>
    <mergeCell ref="B14:C14"/>
    <mergeCell ref="B12:C12"/>
  </mergeCells>
  <printOptions horizontalCentered="1"/>
  <pageMargins left="0.39370078740157483" right="0.39370078740157483" top="1.1811023622047245" bottom="0.39370078740157483" header="0.39370078740157483" footer="0.19685039370078741"/>
  <pageSetup paperSize="9" orientation="landscape" r:id="rId1"/>
  <headerFooter>
    <oddHeader>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112"/>
  <sheetViews>
    <sheetView view="pageBreakPreview" zoomScaleNormal="100" zoomScaleSheetLayoutView="100" workbookViewId="0">
      <selection activeCell="C7" sqref="C7"/>
    </sheetView>
  </sheetViews>
  <sheetFormatPr baseColWidth="10" defaultColWidth="11.42578125" defaultRowHeight="15.75" x14ac:dyDescent="0.25"/>
  <cols>
    <col min="1" max="1" width="4.28515625" style="15" customWidth="1"/>
    <col min="2" max="2" width="5.7109375" style="15" customWidth="1"/>
    <col min="3" max="3" width="64.5703125" style="269" customWidth="1"/>
    <col min="4" max="4" width="7.42578125" style="22" customWidth="1"/>
    <col min="5" max="5" width="7.140625" style="15" customWidth="1"/>
    <col min="6" max="6" width="15.28515625" style="14" customWidth="1"/>
    <col min="7" max="7" width="15.85546875" style="14" customWidth="1"/>
    <col min="8" max="8" width="17.140625" style="14" customWidth="1"/>
    <col min="9" max="9" width="20" style="14" customWidth="1"/>
    <col min="10" max="220" width="10.85546875" style="14"/>
    <col min="221" max="222" width="5.7109375" style="14" customWidth="1"/>
    <col min="223" max="223" width="118.140625" style="14" customWidth="1"/>
    <col min="224" max="225" width="6.7109375" style="14" customWidth="1"/>
    <col min="226" max="229" width="15.7109375" style="14" customWidth="1"/>
    <col min="230" max="476" width="10.85546875" style="14"/>
    <col min="477" max="478" width="5.7109375" style="14" customWidth="1"/>
    <col min="479" max="479" width="118.140625" style="14" customWidth="1"/>
    <col min="480" max="481" width="6.7109375" style="14" customWidth="1"/>
    <col min="482" max="485" width="15.7109375" style="14" customWidth="1"/>
    <col min="486" max="732" width="10.85546875" style="14"/>
    <col min="733" max="734" width="5.7109375" style="14" customWidth="1"/>
    <col min="735" max="735" width="118.140625" style="14" customWidth="1"/>
    <col min="736" max="737" width="6.7109375" style="14" customWidth="1"/>
    <col min="738" max="741" width="15.7109375" style="14" customWidth="1"/>
    <col min="742" max="988" width="10.85546875" style="14"/>
    <col min="989" max="990" width="5.7109375" style="14" customWidth="1"/>
    <col min="991" max="991" width="118.140625" style="14" customWidth="1"/>
    <col min="992" max="993" width="6.7109375" style="14" customWidth="1"/>
    <col min="994" max="997" width="15.7109375" style="14" customWidth="1"/>
    <col min="998" max="1244" width="10.85546875" style="14"/>
    <col min="1245" max="1246" width="5.7109375" style="14" customWidth="1"/>
    <col min="1247" max="1247" width="118.140625" style="14" customWidth="1"/>
    <col min="1248" max="1249" width="6.7109375" style="14" customWidth="1"/>
    <col min="1250" max="1253" width="15.7109375" style="14" customWidth="1"/>
    <col min="1254" max="1500" width="10.85546875" style="14"/>
    <col min="1501" max="1502" width="5.7109375" style="14" customWidth="1"/>
    <col min="1503" max="1503" width="118.140625" style="14" customWidth="1"/>
    <col min="1504" max="1505" width="6.7109375" style="14" customWidth="1"/>
    <col min="1506" max="1509" width="15.7109375" style="14" customWidth="1"/>
    <col min="1510" max="1756" width="10.85546875" style="14"/>
    <col min="1757" max="1758" width="5.7109375" style="14" customWidth="1"/>
    <col min="1759" max="1759" width="118.140625" style="14" customWidth="1"/>
    <col min="1760" max="1761" width="6.7109375" style="14" customWidth="1"/>
    <col min="1762" max="1765" width="15.7109375" style="14" customWidth="1"/>
    <col min="1766" max="2012" width="10.85546875" style="14"/>
    <col min="2013" max="2014" width="5.7109375" style="14" customWidth="1"/>
    <col min="2015" max="2015" width="118.140625" style="14" customWidth="1"/>
    <col min="2016" max="2017" width="6.7109375" style="14" customWidth="1"/>
    <col min="2018" max="2021" width="15.7109375" style="14" customWidth="1"/>
    <col min="2022" max="2268" width="10.85546875" style="14"/>
    <col min="2269" max="2270" width="5.7109375" style="14" customWidth="1"/>
    <col min="2271" max="2271" width="118.140625" style="14" customWidth="1"/>
    <col min="2272" max="2273" width="6.7109375" style="14" customWidth="1"/>
    <col min="2274" max="2277" width="15.7109375" style="14" customWidth="1"/>
    <col min="2278" max="2524" width="10.85546875" style="14"/>
    <col min="2525" max="2526" width="5.7109375" style="14" customWidth="1"/>
    <col min="2527" max="2527" width="118.140625" style="14" customWidth="1"/>
    <col min="2528" max="2529" width="6.7109375" style="14" customWidth="1"/>
    <col min="2530" max="2533" width="15.7109375" style="14" customWidth="1"/>
    <col min="2534" max="2780" width="10.85546875" style="14"/>
    <col min="2781" max="2782" width="5.7109375" style="14" customWidth="1"/>
    <col min="2783" max="2783" width="118.140625" style="14" customWidth="1"/>
    <col min="2784" max="2785" width="6.7109375" style="14" customWidth="1"/>
    <col min="2786" max="2789" width="15.7109375" style="14" customWidth="1"/>
    <col min="2790" max="3036" width="10.85546875" style="14"/>
    <col min="3037" max="3038" width="5.7109375" style="14" customWidth="1"/>
    <col min="3039" max="3039" width="118.140625" style="14" customWidth="1"/>
    <col min="3040" max="3041" width="6.7109375" style="14" customWidth="1"/>
    <col min="3042" max="3045" width="15.7109375" style="14" customWidth="1"/>
    <col min="3046" max="3292" width="10.85546875" style="14"/>
    <col min="3293" max="3294" width="5.7109375" style="14" customWidth="1"/>
    <col min="3295" max="3295" width="118.140625" style="14" customWidth="1"/>
    <col min="3296" max="3297" width="6.7109375" style="14" customWidth="1"/>
    <col min="3298" max="3301" width="15.7109375" style="14" customWidth="1"/>
    <col min="3302" max="3548" width="10.85546875" style="14"/>
    <col min="3549" max="3550" width="5.7109375" style="14" customWidth="1"/>
    <col min="3551" max="3551" width="118.140625" style="14" customWidth="1"/>
    <col min="3552" max="3553" width="6.7109375" style="14" customWidth="1"/>
    <col min="3554" max="3557" width="15.7109375" style="14" customWidth="1"/>
    <col min="3558" max="3804" width="10.85546875" style="14"/>
    <col min="3805" max="3806" width="5.7109375" style="14" customWidth="1"/>
    <col min="3807" max="3807" width="118.140625" style="14" customWidth="1"/>
    <col min="3808" max="3809" width="6.7109375" style="14" customWidth="1"/>
    <col min="3810" max="3813" width="15.7109375" style="14" customWidth="1"/>
    <col min="3814" max="4060" width="10.85546875" style="14"/>
    <col min="4061" max="4062" width="5.7109375" style="14" customWidth="1"/>
    <col min="4063" max="4063" width="118.140625" style="14" customWidth="1"/>
    <col min="4064" max="4065" width="6.7109375" style="14" customWidth="1"/>
    <col min="4066" max="4069" width="15.7109375" style="14" customWidth="1"/>
    <col min="4070" max="4316" width="10.85546875" style="14"/>
    <col min="4317" max="4318" width="5.7109375" style="14" customWidth="1"/>
    <col min="4319" max="4319" width="118.140625" style="14" customWidth="1"/>
    <col min="4320" max="4321" width="6.7109375" style="14" customWidth="1"/>
    <col min="4322" max="4325" width="15.7109375" style="14" customWidth="1"/>
    <col min="4326" max="4572" width="10.85546875" style="14"/>
    <col min="4573" max="4574" width="5.7109375" style="14" customWidth="1"/>
    <col min="4575" max="4575" width="118.140625" style="14" customWidth="1"/>
    <col min="4576" max="4577" width="6.7109375" style="14" customWidth="1"/>
    <col min="4578" max="4581" width="15.7109375" style="14" customWidth="1"/>
    <col min="4582" max="4828" width="10.85546875" style="14"/>
    <col min="4829" max="4830" width="5.7109375" style="14" customWidth="1"/>
    <col min="4831" max="4831" width="118.140625" style="14" customWidth="1"/>
    <col min="4832" max="4833" width="6.7109375" style="14" customWidth="1"/>
    <col min="4834" max="4837" width="15.7109375" style="14" customWidth="1"/>
    <col min="4838" max="5084" width="10.85546875" style="14"/>
    <col min="5085" max="5086" width="5.7109375" style="14" customWidth="1"/>
    <col min="5087" max="5087" width="118.140625" style="14" customWidth="1"/>
    <col min="5088" max="5089" width="6.7109375" style="14" customWidth="1"/>
    <col min="5090" max="5093" width="15.7109375" style="14" customWidth="1"/>
    <col min="5094" max="5340" width="10.85546875" style="14"/>
    <col min="5341" max="5342" width="5.7109375" style="14" customWidth="1"/>
    <col min="5343" max="5343" width="118.140625" style="14" customWidth="1"/>
    <col min="5344" max="5345" width="6.7109375" style="14" customWidth="1"/>
    <col min="5346" max="5349" width="15.7109375" style="14" customWidth="1"/>
    <col min="5350" max="5596" width="10.85546875" style="14"/>
    <col min="5597" max="5598" width="5.7109375" style="14" customWidth="1"/>
    <col min="5599" max="5599" width="118.140625" style="14" customWidth="1"/>
    <col min="5600" max="5601" width="6.7109375" style="14" customWidth="1"/>
    <col min="5602" max="5605" width="15.7109375" style="14" customWidth="1"/>
    <col min="5606" max="5852" width="10.85546875" style="14"/>
    <col min="5853" max="5854" width="5.7109375" style="14" customWidth="1"/>
    <col min="5855" max="5855" width="118.140625" style="14" customWidth="1"/>
    <col min="5856" max="5857" width="6.7109375" style="14" customWidth="1"/>
    <col min="5858" max="5861" width="15.7109375" style="14" customWidth="1"/>
    <col min="5862" max="6108" width="10.85546875" style="14"/>
    <col min="6109" max="6110" width="5.7109375" style="14" customWidth="1"/>
    <col min="6111" max="6111" width="118.140625" style="14" customWidth="1"/>
    <col min="6112" max="6113" width="6.7109375" style="14" customWidth="1"/>
    <col min="6114" max="6117" width="15.7109375" style="14" customWidth="1"/>
    <col min="6118" max="6364" width="10.85546875" style="14"/>
    <col min="6365" max="6366" width="5.7109375" style="14" customWidth="1"/>
    <col min="6367" max="6367" width="118.140625" style="14" customWidth="1"/>
    <col min="6368" max="6369" width="6.7109375" style="14" customWidth="1"/>
    <col min="6370" max="6373" width="15.7109375" style="14" customWidth="1"/>
    <col min="6374" max="6620" width="10.85546875" style="14"/>
    <col min="6621" max="6622" width="5.7109375" style="14" customWidth="1"/>
    <col min="6623" max="6623" width="118.140625" style="14" customWidth="1"/>
    <col min="6624" max="6625" width="6.7109375" style="14" customWidth="1"/>
    <col min="6626" max="6629" width="15.7109375" style="14" customWidth="1"/>
    <col min="6630" max="6876" width="10.85546875" style="14"/>
    <col min="6877" max="6878" width="5.7109375" style="14" customWidth="1"/>
    <col min="6879" max="6879" width="118.140625" style="14" customWidth="1"/>
    <col min="6880" max="6881" width="6.7109375" style="14" customWidth="1"/>
    <col min="6882" max="6885" width="15.7109375" style="14" customWidth="1"/>
    <col min="6886" max="7132" width="10.85546875" style="14"/>
    <col min="7133" max="7134" width="5.7109375" style="14" customWidth="1"/>
    <col min="7135" max="7135" width="118.140625" style="14" customWidth="1"/>
    <col min="7136" max="7137" width="6.7109375" style="14" customWidth="1"/>
    <col min="7138" max="7141" width="15.7109375" style="14" customWidth="1"/>
    <col min="7142" max="7388" width="10.85546875" style="14"/>
    <col min="7389" max="7390" width="5.7109375" style="14" customWidth="1"/>
    <col min="7391" max="7391" width="118.140625" style="14" customWidth="1"/>
    <col min="7392" max="7393" width="6.7109375" style="14" customWidth="1"/>
    <col min="7394" max="7397" width="15.7109375" style="14" customWidth="1"/>
    <col min="7398" max="7644" width="10.85546875" style="14"/>
    <col min="7645" max="7646" width="5.7109375" style="14" customWidth="1"/>
    <col min="7647" max="7647" width="118.140625" style="14" customWidth="1"/>
    <col min="7648" max="7649" width="6.7109375" style="14" customWidth="1"/>
    <col min="7650" max="7653" width="15.7109375" style="14" customWidth="1"/>
    <col min="7654" max="7900" width="10.85546875" style="14"/>
    <col min="7901" max="7902" width="5.7109375" style="14" customWidth="1"/>
    <col min="7903" max="7903" width="118.140625" style="14" customWidth="1"/>
    <col min="7904" max="7905" width="6.7109375" style="14" customWidth="1"/>
    <col min="7906" max="7909" width="15.7109375" style="14" customWidth="1"/>
    <col min="7910" max="8156" width="10.85546875" style="14"/>
    <col min="8157" max="8158" width="5.7109375" style="14" customWidth="1"/>
    <col min="8159" max="8159" width="118.140625" style="14" customWidth="1"/>
    <col min="8160" max="8161" width="6.7109375" style="14" customWidth="1"/>
    <col min="8162" max="8165" width="15.7109375" style="14" customWidth="1"/>
    <col min="8166" max="8412" width="10.85546875" style="14"/>
    <col min="8413" max="8414" width="5.7109375" style="14" customWidth="1"/>
    <col min="8415" max="8415" width="118.140625" style="14" customWidth="1"/>
    <col min="8416" max="8417" width="6.7109375" style="14" customWidth="1"/>
    <col min="8418" max="8421" width="15.7109375" style="14" customWidth="1"/>
    <col min="8422" max="8668" width="10.85546875" style="14"/>
    <col min="8669" max="8670" width="5.7109375" style="14" customWidth="1"/>
    <col min="8671" max="8671" width="118.140625" style="14" customWidth="1"/>
    <col min="8672" max="8673" width="6.7109375" style="14" customWidth="1"/>
    <col min="8674" max="8677" width="15.7109375" style="14" customWidth="1"/>
    <col min="8678" max="8924" width="10.85546875" style="14"/>
    <col min="8925" max="8926" width="5.7109375" style="14" customWidth="1"/>
    <col min="8927" max="8927" width="118.140625" style="14" customWidth="1"/>
    <col min="8928" max="8929" width="6.7109375" style="14" customWidth="1"/>
    <col min="8930" max="8933" width="15.7109375" style="14" customWidth="1"/>
    <col min="8934" max="9180" width="10.85546875" style="14"/>
    <col min="9181" max="9182" width="5.7109375" style="14" customWidth="1"/>
    <col min="9183" max="9183" width="118.140625" style="14" customWidth="1"/>
    <col min="9184" max="9185" width="6.7109375" style="14" customWidth="1"/>
    <col min="9186" max="9189" width="15.7109375" style="14" customWidth="1"/>
    <col min="9190" max="9436" width="10.85546875" style="14"/>
    <col min="9437" max="9438" width="5.7109375" style="14" customWidth="1"/>
    <col min="9439" max="9439" width="118.140625" style="14" customWidth="1"/>
    <col min="9440" max="9441" width="6.7109375" style="14" customWidth="1"/>
    <col min="9442" max="9445" width="15.7109375" style="14" customWidth="1"/>
    <col min="9446" max="9692" width="10.85546875" style="14"/>
    <col min="9693" max="9694" width="5.7109375" style="14" customWidth="1"/>
    <col min="9695" max="9695" width="118.140625" style="14" customWidth="1"/>
    <col min="9696" max="9697" width="6.7109375" style="14" customWidth="1"/>
    <col min="9698" max="9701" width="15.7109375" style="14" customWidth="1"/>
    <col min="9702" max="9948" width="10.85546875" style="14"/>
    <col min="9949" max="9950" width="5.7109375" style="14" customWidth="1"/>
    <col min="9951" max="9951" width="118.140625" style="14" customWidth="1"/>
    <col min="9952" max="9953" width="6.7109375" style="14" customWidth="1"/>
    <col min="9954" max="9957" width="15.7109375" style="14" customWidth="1"/>
    <col min="9958" max="10204" width="10.85546875" style="14"/>
    <col min="10205" max="10206" width="5.7109375" style="14" customWidth="1"/>
    <col min="10207" max="10207" width="118.140625" style="14" customWidth="1"/>
    <col min="10208" max="10209" width="6.7109375" style="14" customWidth="1"/>
    <col min="10210" max="10213" width="15.7109375" style="14" customWidth="1"/>
    <col min="10214" max="10460" width="10.85546875" style="14"/>
    <col min="10461" max="10462" width="5.7109375" style="14" customWidth="1"/>
    <col min="10463" max="10463" width="118.140625" style="14" customWidth="1"/>
    <col min="10464" max="10465" width="6.7109375" style="14" customWidth="1"/>
    <col min="10466" max="10469" width="15.7109375" style="14" customWidth="1"/>
    <col min="10470" max="10716" width="10.85546875" style="14"/>
    <col min="10717" max="10718" width="5.7109375" style="14" customWidth="1"/>
    <col min="10719" max="10719" width="118.140625" style="14" customWidth="1"/>
    <col min="10720" max="10721" width="6.7109375" style="14" customWidth="1"/>
    <col min="10722" max="10725" width="15.7109375" style="14" customWidth="1"/>
    <col min="10726" max="10972" width="10.85546875" style="14"/>
    <col min="10973" max="10974" width="5.7109375" style="14" customWidth="1"/>
    <col min="10975" max="10975" width="118.140625" style="14" customWidth="1"/>
    <col min="10976" max="10977" width="6.7109375" style="14" customWidth="1"/>
    <col min="10978" max="10981" width="15.7109375" style="14" customWidth="1"/>
    <col min="10982" max="11228" width="10.85546875" style="14"/>
    <col min="11229" max="11230" width="5.7109375" style="14" customWidth="1"/>
    <col min="11231" max="11231" width="118.140625" style="14" customWidth="1"/>
    <col min="11232" max="11233" width="6.7109375" style="14" customWidth="1"/>
    <col min="11234" max="11237" width="15.7109375" style="14" customWidth="1"/>
    <col min="11238" max="11484" width="10.85546875" style="14"/>
    <col min="11485" max="11486" width="5.7109375" style="14" customWidth="1"/>
    <col min="11487" max="11487" width="118.140625" style="14" customWidth="1"/>
    <col min="11488" max="11489" width="6.7109375" style="14" customWidth="1"/>
    <col min="11490" max="11493" width="15.7109375" style="14" customWidth="1"/>
    <col min="11494" max="11740" width="10.85546875" style="14"/>
    <col min="11741" max="11742" width="5.7109375" style="14" customWidth="1"/>
    <col min="11743" max="11743" width="118.140625" style="14" customWidth="1"/>
    <col min="11744" max="11745" width="6.7109375" style="14" customWidth="1"/>
    <col min="11746" max="11749" width="15.7109375" style="14" customWidth="1"/>
    <col min="11750" max="11996" width="10.85546875" style="14"/>
    <col min="11997" max="11998" width="5.7109375" style="14" customWidth="1"/>
    <col min="11999" max="11999" width="118.140625" style="14" customWidth="1"/>
    <col min="12000" max="12001" width="6.7109375" style="14" customWidth="1"/>
    <col min="12002" max="12005" width="15.7109375" style="14" customWidth="1"/>
    <col min="12006" max="12252" width="10.85546875" style="14"/>
    <col min="12253" max="12254" width="5.7109375" style="14" customWidth="1"/>
    <col min="12255" max="12255" width="118.140625" style="14" customWidth="1"/>
    <col min="12256" max="12257" width="6.7109375" style="14" customWidth="1"/>
    <col min="12258" max="12261" width="15.7109375" style="14" customWidth="1"/>
    <col min="12262" max="12508" width="10.85546875" style="14"/>
    <col min="12509" max="12510" width="5.7109375" style="14" customWidth="1"/>
    <col min="12511" max="12511" width="118.140625" style="14" customWidth="1"/>
    <col min="12512" max="12513" width="6.7109375" style="14" customWidth="1"/>
    <col min="12514" max="12517" width="15.7109375" style="14" customWidth="1"/>
    <col min="12518" max="12764" width="10.85546875" style="14"/>
    <col min="12765" max="12766" width="5.7109375" style="14" customWidth="1"/>
    <col min="12767" max="12767" width="118.140625" style="14" customWidth="1"/>
    <col min="12768" max="12769" width="6.7109375" style="14" customWidth="1"/>
    <col min="12770" max="12773" width="15.7109375" style="14" customWidth="1"/>
    <col min="12774" max="13020" width="10.85546875" style="14"/>
    <col min="13021" max="13022" width="5.7109375" style="14" customWidth="1"/>
    <col min="13023" max="13023" width="118.140625" style="14" customWidth="1"/>
    <col min="13024" max="13025" width="6.7109375" style="14" customWidth="1"/>
    <col min="13026" max="13029" width="15.7109375" style="14" customWidth="1"/>
    <col min="13030" max="13276" width="10.85546875" style="14"/>
    <col min="13277" max="13278" width="5.7109375" style="14" customWidth="1"/>
    <col min="13279" max="13279" width="118.140625" style="14" customWidth="1"/>
    <col min="13280" max="13281" width="6.7109375" style="14" customWidth="1"/>
    <col min="13282" max="13285" width="15.7109375" style="14" customWidth="1"/>
    <col min="13286" max="13532" width="10.85546875" style="14"/>
    <col min="13533" max="13534" width="5.7109375" style="14" customWidth="1"/>
    <col min="13535" max="13535" width="118.140625" style="14" customWidth="1"/>
    <col min="13536" max="13537" width="6.7109375" style="14" customWidth="1"/>
    <col min="13538" max="13541" width="15.7109375" style="14" customWidth="1"/>
    <col min="13542" max="13788" width="10.85546875" style="14"/>
    <col min="13789" max="13790" width="5.7109375" style="14" customWidth="1"/>
    <col min="13791" max="13791" width="118.140625" style="14" customWidth="1"/>
    <col min="13792" max="13793" width="6.7109375" style="14" customWidth="1"/>
    <col min="13794" max="13797" width="15.7109375" style="14" customWidth="1"/>
    <col min="13798" max="14044" width="10.85546875" style="14"/>
    <col min="14045" max="14046" width="5.7109375" style="14" customWidth="1"/>
    <col min="14047" max="14047" width="118.140625" style="14" customWidth="1"/>
    <col min="14048" max="14049" width="6.7109375" style="14" customWidth="1"/>
    <col min="14050" max="14053" width="15.7109375" style="14" customWidth="1"/>
    <col min="14054" max="14300" width="10.85546875" style="14"/>
    <col min="14301" max="14302" width="5.7109375" style="14" customWidth="1"/>
    <col min="14303" max="14303" width="118.140625" style="14" customWidth="1"/>
    <col min="14304" max="14305" width="6.7109375" style="14" customWidth="1"/>
    <col min="14306" max="14309" width="15.7109375" style="14" customWidth="1"/>
    <col min="14310" max="14556" width="10.85546875" style="14"/>
    <col min="14557" max="14558" width="5.7109375" style="14" customWidth="1"/>
    <col min="14559" max="14559" width="118.140625" style="14" customWidth="1"/>
    <col min="14560" max="14561" width="6.7109375" style="14" customWidth="1"/>
    <col min="14562" max="14565" width="15.7109375" style="14" customWidth="1"/>
    <col min="14566" max="14812" width="10.85546875" style="14"/>
    <col min="14813" max="14814" width="5.7109375" style="14" customWidth="1"/>
    <col min="14815" max="14815" width="118.140625" style="14" customWidth="1"/>
    <col min="14816" max="14817" width="6.7109375" style="14" customWidth="1"/>
    <col min="14818" max="14821" width="15.7109375" style="14" customWidth="1"/>
    <col min="14822" max="15068" width="10.85546875" style="14"/>
    <col min="15069" max="15070" width="5.7109375" style="14" customWidth="1"/>
    <col min="15071" max="15071" width="118.140625" style="14" customWidth="1"/>
    <col min="15072" max="15073" width="6.7109375" style="14" customWidth="1"/>
    <col min="15074" max="15077" width="15.7109375" style="14" customWidth="1"/>
    <col min="15078" max="15324" width="10.85546875" style="14"/>
    <col min="15325" max="15326" width="5.7109375" style="14" customWidth="1"/>
    <col min="15327" max="15327" width="118.140625" style="14" customWidth="1"/>
    <col min="15328" max="15329" width="6.7109375" style="14" customWidth="1"/>
    <col min="15330" max="15333" width="15.7109375" style="14" customWidth="1"/>
    <col min="15334" max="15580" width="10.85546875" style="14"/>
    <col min="15581" max="15582" width="5.7109375" style="14" customWidth="1"/>
    <col min="15583" max="15583" width="118.140625" style="14" customWidth="1"/>
    <col min="15584" max="15585" width="6.7109375" style="14" customWidth="1"/>
    <col min="15586" max="15589" width="15.7109375" style="14" customWidth="1"/>
    <col min="15590" max="15836" width="10.85546875" style="14"/>
    <col min="15837" max="15838" width="5.7109375" style="14" customWidth="1"/>
    <col min="15839" max="15839" width="118.140625" style="14" customWidth="1"/>
    <col min="15840" max="15841" width="6.7109375" style="14" customWidth="1"/>
    <col min="15842" max="15845" width="15.7109375" style="14" customWidth="1"/>
    <col min="15846" max="16092" width="10.85546875" style="14"/>
    <col min="16093" max="16094" width="5.7109375" style="14" customWidth="1"/>
    <col min="16095" max="16095" width="118.140625" style="14" customWidth="1"/>
    <col min="16096" max="16097" width="6.7109375" style="14" customWidth="1"/>
    <col min="16098" max="16101" width="15.7109375" style="14" customWidth="1"/>
    <col min="16102" max="16359" width="10.85546875" style="14"/>
    <col min="16360" max="16384" width="10.85546875" style="14" customWidth="1"/>
  </cols>
  <sheetData>
    <row r="1" spans="1:9" ht="109.5" customHeight="1" thickBot="1" x14ac:dyDescent="0.3">
      <c r="A1" s="722" t="str">
        <f>+CARÁTULA!B16</f>
        <v>PROYECTO: 
CONSTRUCCIÓN DE LA ESTACIÓN TRANSFORMADORA MENDOZA NORTE 220/132 kV Y
OBRAS COMPLEMENTARIAS
ALTERNATIVA 1
OBLIGATORIA</v>
      </c>
      <c r="B1" s="744"/>
      <c r="C1" s="744"/>
      <c r="D1" s="744"/>
      <c r="E1" s="744"/>
      <c r="F1" s="744"/>
      <c r="G1" s="744"/>
      <c r="H1" s="744"/>
      <c r="I1" s="745"/>
    </row>
    <row r="2" spans="1:9" ht="5.0999999999999996" customHeight="1" thickBot="1" x14ac:dyDescent="0.3"/>
    <row r="3" spans="1:9" ht="22.9" customHeight="1" thickBot="1" x14ac:dyDescent="0.3">
      <c r="A3" s="746" t="str">
        <f>+INDICE!C8</f>
        <v>C-1.1 Provisiones Principales ET Mendoza Norte 220/132 kV</v>
      </c>
      <c r="B3" s="747"/>
      <c r="C3" s="747"/>
      <c r="D3" s="747"/>
      <c r="E3" s="747"/>
      <c r="F3" s="747"/>
      <c r="G3" s="747"/>
      <c r="H3" s="747"/>
      <c r="I3" s="748"/>
    </row>
    <row r="4" spans="1:9" ht="5.0999999999999996" customHeight="1" thickBot="1" x14ac:dyDescent="0.3"/>
    <row r="5" spans="1:9" ht="15" customHeight="1" x14ac:dyDescent="0.25">
      <c r="A5" s="749" t="s">
        <v>28</v>
      </c>
      <c r="B5" s="752" t="s">
        <v>29</v>
      </c>
      <c r="C5" s="23"/>
      <c r="D5" s="755" t="s">
        <v>30</v>
      </c>
      <c r="E5" s="755" t="s">
        <v>31</v>
      </c>
      <c r="F5" s="758" t="s">
        <v>32</v>
      </c>
      <c r="G5" s="759"/>
      <c r="H5" s="758" t="s">
        <v>33</v>
      </c>
      <c r="I5" s="761"/>
    </row>
    <row r="6" spans="1:9" ht="18" customHeight="1" x14ac:dyDescent="0.25">
      <c r="A6" s="750"/>
      <c r="B6" s="753"/>
      <c r="C6" s="24" t="s">
        <v>34</v>
      </c>
      <c r="D6" s="756"/>
      <c r="E6" s="756"/>
      <c r="F6" s="760"/>
      <c r="G6" s="760"/>
      <c r="H6" s="760"/>
      <c r="I6" s="762"/>
    </row>
    <row r="7" spans="1:9" ht="33" customHeight="1" thickBot="1" x14ac:dyDescent="0.3">
      <c r="A7" s="751"/>
      <c r="B7" s="754"/>
      <c r="C7" s="25"/>
      <c r="D7" s="757"/>
      <c r="E7" s="757"/>
      <c r="F7" s="26" t="s">
        <v>21</v>
      </c>
      <c r="G7" s="26" t="s">
        <v>22</v>
      </c>
      <c r="H7" s="26" t="s">
        <v>21</v>
      </c>
      <c r="I7" s="27" t="s">
        <v>22</v>
      </c>
    </row>
    <row r="8" spans="1:9" s="28" customFormat="1" ht="15" customHeight="1" x14ac:dyDescent="0.25">
      <c r="A8" s="270">
        <v>1</v>
      </c>
      <c r="B8" s="233"/>
      <c r="C8" s="234" t="s">
        <v>532</v>
      </c>
      <c r="D8" s="304" t="s">
        <v>36</v>
      </c>
      <c r="E8" s="305">
        <v>1</v>
      </c>
      <c r="F8" s="306"/>
      <c r="G8" s="307"/>
      <c r="H8" s="271">
        <f>+F8*E8</f>
        <v>0</v>
      </c>
      <c r="I8" s="272">
        <f>+G8*E8</f>
        <v>0</v>
      </c>
    </row>
    <row r="9" spans="1:9" s="28" customFormat="1" ht="4.5" customHeight="1" x14ac:dyDescent="0.25">
      <c r="A9" s="273"/>
      <c r="B9" s="233"/>
      <c r="C9" s="234"/>
      <c r="D9" s="304"/>
      <c r="E9" s="305"/>
      <c r="F9" s="306"/>
      <c r="G9" s="307"/>
      <c r="H9" s="274"/>
      <c r="I9" s="275"/>
    </row>
    <row r="10" spans="1:9" s="28" customFormat="1" ht="15" customHeight="1" x14ac:dyDescent="0.25">
      <c r="A10" s="276">
        <v>2</v>
      </c>
      <c r="B10" s="241"/>
      <c r="C10" s="234" t="s">
        <v>37</v>
      </c>
      <c r="D10" s="308"/>
      <c r="E10" s="309"/>
      <c r="F10" s="306"/>
      <c r="G10" s="307"/>
      <c r="H10" s="277">
        <f>SUM(H11:H30)</f>
        <v>0</v>
      </c>
      <c r="I10" s="278">
        <f>SUM(I11:I30)</f>
        <v>0</v>
      </c>
    </row>
    <row r="11" spans="1:9" s="28" customFormat="1" ht="17.45" customHeight="1" x14ac:dyDescent="0.25">
      <c r="A11" s="245"/>
      <c r="B11" s="233" t="s">
        <v>38</v>
      </c>
      <c r="C11" s="279" t="s">
        <v>39</v>
      </c>
      <c r="D11" s="304" t="s">
        <v>40</v>
      </c>
      <c r="E11" s="310">
        <v>5</v>
      </c>
      <c r="F11" s="306"/>
      <c r="G11" s="307"/>
      <c r="H11" s="271">
        <f>+F11*E11</f>
        <v>0</v>
      </c>
      <c r="I11" s="272">
        <f t="shared" ref="I11:I32" si="0">+G11*E11</f>
        <v>0</v>
      </c>
    </row>
    <row r="12" spans="1:9" s="28" customFormat="1" ht="15" customHeight="1" x14ac:dyDescent="0.25">
      <c r="A12" s="245"/>
      <c r="B12" s="233" t="s">
        <v>41</v>
      </c>
      <c r="C12" s="279" t="s">
        <v>42</v>
      </c>
      <c r="D12" s="304" t="s">
        <v>40</v>
      </c>
      <c r="E12" s="305">
        <v>6</v>
      </c>
      <c r="F12" s="306"/>
      <c r="G12" s="307"/>
      <c r="H12" s="271">
        <f t="shared" ref="H12:H30" si="1">+F12*E12</f>
        <v>0</v>
      </c>
      <c r="I12" s="272">
        <f t="shared" si="0"/>
        <v>0</v>
      </c>
    </row>
    <row r="13" spans="1:9" s="28" customFormat="1" ht="15" customHeight="1" x14ac:dyDescent="0.25">
      <c r="A13" s="245"/>
      <c r="B13" s="233" t="s">
        <v>43</v>
      </c>
      <c r="C13" s="279" t="s">
        <v>763</v>
      </c>
      <c r="D13" s="304" t="s">
        <v>40</v>
      </c>
      <c r="E13" s="310">
        <v>3</v>
      </c>
      <c r="F13" s="306"/>
      <c r="G13" s="307"/>
      <c r="H13" s="271">
        <f t="shared" si="1"/>
        <v>0</v>
      </c>
      <c r="I13" s="272">
        <f t="shared" si="0"/>
        <v>0</v>
      </c>
    </row>
    <row r="14" spans="1:9" s="28" customFormat="1" ht="15" customHeight="1" x14ac:dyDescent="0.25">
      <c r="A14" s="245"/>
      <c r="B14" s="233" t="s">
        <v>44</v>
      </c>
      <c r="C14" s="279" t="s">
        <v>764</v>
      </c>
      <c r="D14" s="304" t="s">
        <v>40</v>
      </c>
      <c r="E14" s="310">
        <v>12</v>
      </c>
      <c r="F14" s="306"/>
      <c r="G14" s="307"/>
      <c r="H14" s="271">
        <f t="shared" ref="H14" si="2">+F14*E14</f>
        <v>0</v>
      </c>
      <c r="I14" s="272">
        <f t="shared" si="0"/>
        <v>0</v>
      </c>
    </row>
    <row r="15" spans="1:9" s="28" customFormat="1" ht="15" customHeight="1" x14ac:dyDescent="0.25">
      <c r="A15" s="245"/>
      <c r="B15" s="233" t="s">
        <v>45</v>
      </c>
      <c r="C15" s="279" t="s">
        <v>766</v>
      </c>
      <c r="D15" s="304" t="s">
        <v>40</v>
      </c>
      <c r="E15" s="305">
        <v>6</v>
      </c>
      <c r="F15" s="306"/>
      <c r="G15" s="307"/>
      <c r="H15" s="271">
        <f t="shared" si="1"/>
        <v>0</v>
      </c>
      <c r="I15" s="272">
        <f t="shared" si="0"/>
        <v>0</v>
      </c>
    </row>
    <row r="16" spans="1:9" s="28" customFormat="1" ht="15" customHeight="1" x14ac:dyDescent="0.25">
      <c r="A16" s="245"/>
      <c r="B16" s="233" t="s">
        <v>46</v>
      </c>
      <c r="C16" s="279" t="s">
        <v>765</v>
      </c>
      <c r="D16" s="304" t="s">
        <v>40</v>
      </c>
      <c r="E16" s="305">
        <v>6</v>
      </c>
      <c r="F16" s="306"/>
      <c r="G16" s="307"/>
      <c r="H16" s="271">
        <f t="shared" si="1"/>
        <v>0</v>
      </c>
      <c r="I16" s="272">
        <f t="shared" si="0"/>
        <v>0</v>
      </c>
    </row>
    <row r="17" spans="1:9" s="28" customFormat="1" ht="15" customHeight="1" x14ac:dyDescent="0.25">
      <c r="A17" s="245"/>
      <c r="B17" s="233" t="s">
        <v>48</v>
      </c>
      <c r="C17" s="279" t="s">
        <v>47</v>
      </c>
      <c r="D17" s="304" t="s">
        <v>40</v>
      </c>
      <c r="E17" s="305">
        <v>15</v>
      </c>
      <c r="F17" s="306"/>
      <c r="G17" s="307"/>
      <c r="H17" s="271">
        <f t="shared" si="1"/>
        <v>0</v>
      </c>
      <c r="I17" s="272">
        <f t="shared" si="0"/>
        <v>0</v>
      </c>
    </row>
    <row r="18" spans="1:9" s="28" customFormat="1" ht="15" customHeight="1" x14ac:dyDescent="0.25">
      <c r="A18" s="245"/>
      <c r="B18" s="233" t="s">
        <v>50</v>
      </c>
      <c r="C18" s="279" t="s">
        <v>49</v>
      </c>
      <c r="D18" s="304" t="s">
        <v>40</v>
      </c>
      <c r="E18" s="305">
        <v>3</v>
      </c>
      <c r="F18" s="306"/>
      <c r="G18" s="307"/>
      <c r="H18" s="271">
        <f t="shared" si="1"/>
        <v>0</v>
      </c>
      <c r="I18" s="272">
        <f t="shared" si="0"/>
        <v>0</v>
      </c>
    </row>
    <row r="19" spans="1:9" s="28" customFormat="1" ht="15" customHeight="1" x14ac:dyDescent="0.25">
      <c r="A19" s="245"/>
      <c r="B19" s="233" t="s">
        <v>51</v>
      </c>
      <c r="C19" s="279" t="s">
        <v>690</v>
      </c>
      <c r="D19" s="304" t="s">
        <v>40</v>
      </c>
      <c r="E19" s="305">
        <v>30</v>
      </c>
      <c r="F19" s="306"/>
      <c r="G19" s="307"/>
      <c r="H19" s="271">
        <f t="shared" si="1"/>
        <v>0</v>
      </c>
      <c r="I19" s="272">
        <f t="shared" si="0"/>
        <v>0</v>
      </c>
    </row>
    <row r="20" spans="1:9" s="28" customFormat="1" ht="15" customHeight="1" x14ac:dyDescent="0.25">
      <c r="A20" s="245"/>
      <c r="B20" s="233" t="s">
        <v>53</v>
      </c>
      <c r="C20" s="279" t="s">
        <v>52</v>
      </c>
      <c r="D20" s="304" t="s">
        <v>40</v>
      </c>
      <c r="E20" s="305">
        <v>10</v>
      </c>
      <c r="F20" s="306"/>
      <c r="G20" s="307"/>
      <c r="H20" s="271">
        <f t="shared" si="1"/>
        <v>0</v>
      </c>
      <c r="I20" s="272">
        <f t="shared" si="0"/>
        <v>0</v>
      </c>
    </row>
    <row r="21" spans="1:9" s="28" customFormat="1" ht="15" customHeight="1" x14ac:dyDescent="0.25">
      <c r="A21" s="245"/>
      <c r="B21" s="233" t="s">
        <v>55</v>
      </c>
      <c r="C21" s="279" t="s">
        <v>54</v>
      </c>
      <c r="D21" s="304" t="s">
        <v>40</v>
      </c>
      <c r="E21" s="305">
        <v>12</v>
      </c>
      <c r="F21" s="306"/>
      <c r="G21" s="307"/>
      <c r="H21" s="271">
        <f t="shared" si="1"/>
        <v>0</v>
      </c>
      <c r="I21" s="272">
        <f t="shared" si="0"/>
        <v>0</v>
      </c>
    </row>
    <row r="22" spans="1:9" s="28" customFormat="1" ht="15" x14ac:dyDescent="0.25">
      <c r="A22" s="246"/>
      <c r="B22" s="233" t="s">
        <v>56</v>
      </c>
      <c r="C22" s="280" t="s">
        <v>448</v>
      </c>
      <c r="D22" s="311" t="s">
        <v>40</v>
      </c>
      <c r="E22" s="312">
        <v>3</v>
      </c>
      <c r="F22" s="306"/>
      <c r="G22" s="307"/>
      <c r="H22" s="271">
        <f t="shared" si="1"/>
        <v>0</v>
      </c>
      <c r="I22" s="272">
        <f t="shared" si="0"/>
        <v>0</v>
      </c>
    </row>
    <row r="23" spans="1:9" s="28" customFormat="1" ht="15" customHeight="1" x14ac:dyDescent="0.25">
      <c r="A23" s="246"/>
      <c r="B23" s="233" t="s">
        <v>57</v>
      </c>
      <c r="C23" s="248" t="s">
        <v>265</v>
      </c>
      <c r="D23" s="311" t="s">
        <v>40</v>
      </c>
      <c r="E23" s="312">
        <v>6</v>
      </c>
      <c r="F23" s="306"/>
      <c r="G23" s="307"/>
      <c r="H23" s="271">
        <f t="shared" si="1"/>
        <v>0</v>
      </c>
      <c r="I23" s="272">
        <f t="shared" si="0"/>
        <v>0</v>
      </c>
    </row>
    <row r="24" spans="1:9" s="28" customFormat="1" ht="15" customHeight="1" x14ac:dyDescent="0.25">
      <c r="A24" s="246"/>
      <c r="B24" s="233" t="s">
        <v>59</v>
      </c>
      <c r="C24" s="248" t="s">
        <v>266</v>
      </c>
      <c r="D24" s="311" t="s">
        <v>40</v>
      </c>
      <c r="E24" s="312">
        <v>2</v>
      </c>
      <c r="F24" s="306"/>
      <c r="G24" s="307"/>
      <c r="H24" s="271">
        <f t="shared" si="1"/>
        <v>0</v>
      </c>
      <c r="I24" s="272">
        <f t="shared" si="0"/>
        <v>0</v>
      </c>
    </row>
    <row r="25" spans="1:9" s="28" customFormat="1" ht="15" customHeight="1" x14ac:dyDescent="0.25">
      <c r="A25" s="246"/>
      <c r="B25" s="233" t="s">
        <v>60</v>
      </c>
      <c r="C25" s="248" t="s">
        <v>767</v>
      </c>
      <c r="D25" s="311" t="s">
        <v>40</v>
      </c>
      <c r="E25" s="312">
        <v>6</v>
      </c>
      <c r="F25" s="306"/>
      <c r="G25" s="307"/>
      <c r="H25" s="271">
        <f t="shared" si="1"/>
        <v>0</v>
      </c>
      <c r="I25" s="272">
        <f t="shared" si="0"/>
        <v>0</v>
      </c>
    </row>
    <row r="26" spans="1:9" s="28" customFormat="1" ht="15" customHeight="1" x14ac:dyDescent="0.25">
      <c r="A26" s="246"/>
      <c r="B26" s="233" t="s">
        <v>62</v>
      </c>
      <c r="C26" s="281" t="s">
        <v>778</v>
      </c>
      <c r="D26" s="313" t="s">
        <v>40</v>
      </c>
      <c r="E26" s="314">
        <v>9</v>
      </c>
      <c r="F26" s="306"/>
      <c r="G26" s="307"/>
      <c r="H26" s="271">
        <f t="shared" si="1"/>
        <v>0</v>
      </c>
      <c r="I26" s="272">
        <f t="shared" si="0"/>
        <v>0</v>
      </c>
    </row>
    <row r="27" spans="1:9" s="28" customFormat="1" ht="15" customHeight="1" x14ac:dyDescent="0.25">
      <c r="A27" s="246"/>
      <c r="B27" s="233" t="s">
        <v>64</v>
      </c>
      <c r="C27" s="279" t="s">
        <v>61</v>
      </c>
      <c r="D27" s="313" t="s">
        <v>40</v>
      </c>
      <c r="E27" s="314">
        <v>12</v>
      </c>
      <c r="F27" s="306"/>
      <c r="G27" s="307"/>
      <c r="H27" s="271">
        <f t="shared" si="1"/>
        <v>0</v>
      </c>
      <c r="I27" s="272">
        <f t="shared" si="0"/>
        <v>0</v>
      </c>
    </row>
    <row r="28" spans="1:9" s="28" customFormat="1" ht="15" customHeight="1" x14ac:dyDescent="0.25">
      <c r="A28" s="246"/>
      <c r="B28" s="233" t="s">
        <v>66</v>
      </c>
      <c r="C28" s="279" t="s">
        <v>63</v>
      </c>
      <c r="D28" s="313" t="s">
        <v>40</v>
      </c>
      <c r="E28" s="314">
        <v>4</v>
      </c>
      <c r="F28" s="306"/>
      <c r="G28" s="307"/>
      <c r="H28" s="271">
        <f t="shared" si="1"/>
        <v>0</v>
      </c>
      <c r="I28" s="272">
        <f t="shared" si="0"/>
        <v>0</v>
      </c>
    </row>
    <row r="29" spans="1:9" s="28" customFormat="1" ht="15" customHeight="1" x14ac:dyDescent="0.25">
      <c r="A29" s="246"/>
      <c r="B29" s="233" t="s">
        <v>68</v>
      </c>
      <c r="C29" s="279" t="s">
        <v>65</v>
      </c>
      <c r="D29" s="313" t="s">
        <v>40</v>
      </c>
      <c r="E29" s="314">
        <v>3</v>
      </c>
      <c r="F29" s="306"/>
      <c r="G29" s="307"/>
      <c r="H29" s="271">
        <f t="shared" si="1"/>
        <v>0</v>
      </c>
      <c r="I29" s="272">
        <f t="shared" si="0"/>
        <v>0</v>
      </c>
    </row>
    <row r="30" spans="1:9" s="28" customFormat="1" ht="15" customHeight="1" x14ac:dyDescent="0.25">
      <c r="A30" s="246"/>
      <c r="B30" s="233" t="s">
        <v>691</v>
      </c>
      <c r="C30" s="283" t="s">
        <v>67</v>
      </c>
      <c r="D30" s="313" t="s">
        <v>40</v>
      </c>
      <c r="E30" s="314">
        <v>6</v>
      </c>
      <c r="F30" s="306"/>
      <c r="G30" s="307"/>
      <c r="H30" s="271">
        <f t="shared" si="1"/>
        <v>0</v>
      </c>
      <c r="I30" s="272">
        <f t="shared" si="0"/>
        <v>0</v>
      </c>
    </row>
    <row r="31" spans="1:9" s="28" customFormat="1" ht="4.5" customHeight="1" x14ac:dyDescent="0.25">
      <c r="A31" s="273"/>
      <c r="B31" s="233"/>
      <c r="C31" s="234"/>
      <c r="D31" s="304"/>
      <c r="E31" s="305"/>
      <c r="F31" s="306"/>
      <c r="G31" s="307"/>
      <c r="H31" s="274"/>
      <c r="I31" s="275"/>
    </row>
    <row r="32" spans="1:9" s="28" customFormat="1" ht="15" x14ac:dyDescent="0.25">
      <c r="A32" s="250">
        <v>3</v>
      </c>
      <c r="B32" s="233"/>
      <c r="C32" s="251" t="s">
        <v>768</v>
      </c>
      <c r="D32" s="313" t="s">
        <v>40</v>
      </c>
      <c r="E32" s="314">
        <v>1</v>
      </c>
      <c r="F32" s="306"/>
      <c r="G32" s="307"/>
      <c r="H32" s="277">
        <f>+F32*E32</f>
        <v>0</v>
      </c>
      <c r="I32" s="278">
        <f t="shared" si="0"/>
        <v>0</v>
      </c>
    </row>
    <row r="33" spans="1:9" s="28" customFormat="1" ht="4.5" customHeight="1" x14ac:dyDescent="0.25">
      <c r="A33" s="273"/>
      <c r="B33" s="233"/>
      <c r="C33" s="234"/>
      <c r="D33" s="304"/>
      <c r="E33" s="305"/>
      <c r="F33" s="306"/>
      <c r="G33" s="307"/>
      <c r="H33" s="274"/>
      <c r="I33" s="275"/>
    </row>
    <row r="34" spans="1:9" s="28" customFormat="1" ht="15" customHeight="1" x14ac:dyDescent="0.25">
      <c r="A34" s="250">
        <v>4</v>
      </c>
      <c r="B34" s="233"/>
      <c r="C34" s="234" t="s">
        <v>69</v>
      </c>
      <c r="D34" s="313"/>
      <c r="E34" s="314"/>
      <c r="F34" s="306"/>
      <c r="G34" s="307"/>
      <c r="H34" s="277">
        <f>SUM(H35:H45)</f>
        <v>0</v>
      </c>
      <c r="I34" s="278">
        <f>SUM(I35:I45)</f>
        <v>0</v>
      </c>
    </row>
    <row r="35" spans="1:9" s="28" customFormat="1" ht="17.45" customHeight="1" x14ac:dyDescent="0.25">
      <c r="A35" s="246"/>
      <c r="B35" s="284" t="s">
        <v>70</v>
      </c>
      <c r="C35" s="285" t="s">
        <v>769</v>
      </c>
      <c r="D35" s="313" t="s">
        <v>58</v>
      </c>
      <c r="E35" s="314">
        <v>1</v>
      </c>
      <c r="F35" s="306"/>
      <c r="G35" s="307"/>
      <c r="H35" s="271">
        <f t="shared" ref="H35:H39" si="3">+F35*E35</f>
        <v>0</v>
      </c>
      <c r="I35" s="272">
        <f t="shared" ref="I35:I39" si="4">+E35*G35</f>
        <v>0</v>
      </c>
    </row>
    <row r="36" spans="1:9" s="28" customFormat="1" ht="17.45" customHeight="1" x14ac:dyDescent="0.25">
      <c r="A36" s="246"/>
      <c r="B36" s="284" t="s">
        <v>71</v>
      </c>
      <c r="C36" s="285" t="s">
        <v>770</v>
      </c>
      <c r="D36" s="313" t="s">
        <v>58</v>
      </c>
      <c r="E36" s="314">
        <v>1</v>
      </c>
      <c r="F36" s="306"/>
      <c r="G36" s="307"/>
      <c r="H36" s="271">
        <f t="shared" si="3"/>
        <v>0</v>
      </c>
      <c r="I36" s="272">
        <f t="shared" si="4"/>
        <v>0</v>
      </c>
    </row>
    <row r="37" spans="1:9" s="28" customFormat="1" ht="17.45" customHeight="1" x14ac:dyDescent="0.25">
      <c r="A37" s="246"/>
      <c r="B37" s="284" t="s">
        <v>72</v>
      </c>
      <c r="C37" s="285" t="s">
        <v>771</v>
      </c>
      <c r="D37" s="313" t="s">
        <v>58</v>
      </c>
      <c r="E37" s="314">
        <v>1</v>
      </c>
      <c r="F37" s="306"/>
      <c r="G37" s="307"/>
      <c r="H37" s="271">
        <f t="shared" si="3"/>
        <v>0</v>
      </c>
      <c r="I37" s="272">
        <f t="shared" si="4"/>
        <v>0</v>
      </c>
    </row>
    <row r="38" spans="1:9" s="28" customFormat="1" ht="17.45" customHeight="1" x14ac:dyDescent="0.25">
      <c r="A38" s="246"/>
      <c r="B38" s="284" t="s">
        <v>73</v>
      </c>
      <c r="C38" s="285" t="s">
        <v>772</v>
      </c>
      <c r="D38" s="313" t="s">
        <v>58</v>
      </c>
      <c r="E38" s="314">
        <v>1</v>
      </c>
      <c r="F38" s="306"/>
      <c r="G38" s="307"/>
      <c r="H38" s="271">
        <f t="shared" si="3"/>
        <v>0</v>
      </c>
      <c r="I38" s="272">
        <f t="shared" si="4"/>
        <v>0</v>
      </c>
    </row>
    <row r="39" spans="1:9" s="28" customFormat="1" ht="17.45" customHeight="1" x14ac:dyDescent="0.25">
      <c r="A39" s="246"/>
      <c r="B39" s="284" t="s">
        <v>74</v>
      </c>
      <c r="C39" s="285" t="s">
        <v>773</v>
      </c>
      <c r="D39" s="313" t="s">
        <v>58</v>
      </c>
      <c r="E39" s="314">
        <v>1</v>
      </c>
      <c r="F39" s="306"/>
      <c r="G39" s="307"/>
      <c r="H39" s="271">
        <f t="shared" si="3"/>
        <v>0</v>
      </c>
      <c r="I39" s="272">
        <f t="shared" si="4"/>
        <v>0</v>
      </c>
    </row>
    <row r="40" spans="1:9" s="28" customFormat="1" ht="17.45" customHeight="1" x14ac:dyDescent="0.25">
      <c r="A40" s="246"/>
      <c r="B40" s="284" t="s">
        <v>77</v>
      </c>
      <c r="C40" s="279" t="s">
        <v>79</v>
      </c>
      <c r="D40" s="313" t="s">
        <v>58</v>
      </c>
      <c r="E40" s="314">
        <v>1</v>
      </c>
      <c r="F40" s="306"/>
      <c r="G40" s="307"/>
      <c r="H40" s="271">
        <f t="shared" ref="H40:H45" si="5">+F40*E40</f>
        <v>0</v>
      </c>
      <c r="I40" s="272">
        <f t="shared" ref="I40:I45" si="6">+E40*G40</f>
        <v>0</v>
      </c>
    </row>
    <row r="41" spans="1:9" s="28" customFormat="1" ht="17.45" customHeight="1" x14ac:dyDescent="0.25">
      <c r="A41" s="246"/>
      <c r="B41" s="284" t="s">
        <v>78</v>
      </c>
      <c r="C41" s="279" t="s">
        <v>82</v>
      </c>
      <c r="D41" s="313" t="s">
        <v>58</v>
      </c>
      <c r="E41" s="314">
        <v>1</v>
      </c>
      <c r="F41" s="306"/>
      <c r="G41" s="307"/>
      <c r="H41" s="271">
        <f t="shared" si="5"/>
        <v>0</v>
      </c>
      <c r="I41" s="272">
        <f t="shared" si="6"/>
        <v>0</v>
      </c>
    </row>
    <row r="42" spans="1:9" s="28" customFormat="1" ht="17.45" customHeight="1" x14ac:dyDescent="0.25">
      <c r="A42" s="246"/>
      <c r="B42" s="284" t="s">
        <v>80</v>
      </c>
      <c r="C42" s="279" t="s">
        <v>83</v>
      </c>
      <c r="D42" s="313" t="s">
        <v>58</v>
      </c>
      <c r="E42" s="314">
        <v>1</v>
      </c>
      <c r="F42" s="306"/>
      <c r="G42" s="307"/>
      <c r="H42" s="271">
        <f t="shared" si="5"/>
        <v>0</v>
      </c>
      <c r="I42" s="272">
        <f t="shared" si="6"/>
        <v>0</v>
      </c>
    </row>
    <row r="43" spans="1:9" s="28" customFormat="1" ht="17.45" customHeight="1" x14ac:dyDescent="0.25">
      <c r="A43" s="246"/>
      <c r="B43" s="284" t="s">
        <v>81</v>
      </c>
      <c r="C43" s="279" t="s">
        <v>84</v>
      </c>
      <c r="D43" s="313" t="s">
        <v>58</v>
      </c>
      <c r="E43" s="314">
        <v>1</v>
      </c>
      <c r="F43" s="306"/>
      <c r="G43" s="307"/>
      <c r="H43" s="271">
        <f t="shared" si="5"/>
        <v>0</v>
      </c>
      <c r="I43" s="272">
        <f t="shared" si="6"/>
        <v>0</v>
      </c>
    </row>
    <row r="44" spans="1:9" s="28" customFormat="1" ht="17.45" customHeight="1" x14ac:dyDescent="0.25">
      <c r="A44" s="246"/>
      <c r="B44" s="284" t="s">
        <v>488</v>
      </c>
      <c r="C44" s="285" t="s">
        <v>486</v>
      </c>
      <c r="D44" s="313" t="s">
        <v>58</v>
      </c>
      <c r="E44" s="314">
        <v>1</v>
      </c>
      <c r="F44" s="306"/>
      <c r="G44" s="307"/>
      <c r="H44" s="271">
        <f t="shared" si="5"/>
        <v>0</v>
      </c>
      <c r="I44" s="272">
        <f t="shared" si="6"/>
        <v>0</v>
      </c>
    </row>
    <row r="45" spans="1:9" s="28" customFormat="1" ht="17.45" customHeight="1" x14ac:dyDescent="0.25">
      <c r="A45" s="246"/>
      <c r="B45" s="284" t="s">
        <v>489</v>
      </c>
      <c r="C45" s="285" t="s">
        <v>487</v>
      </c>
      <c r="D45" s="313" t="s">
        <v>58</v>
      </c>
      <c r="E45" s="314">
        <v>1</v>
      </c>
      <c r="F45" s="306"/>
      <c r="G45" s="307"/>
      <c r="H45" s="271">
        <f t="shared" si="5"/>
        <v>0</v>
      </c>
      <c r="I45" s="272">
        <f t="shared" si="6"/>
        <v>0</v>
      </c>
    </row>
    <row r="46" spans="1:9" s="28" customFormat="1" ht="4.5" customHeight="1" x14ac:dyDescent="0.25">
      <c r="A46" s="273"/>
      <c r="B46" s="233"/>
      <c r="C46" s="234"/>
      <c r="D46" s="304"/>
      <c r="E46" s="305"/>
      <c r="F46" s="306"/>
      <c r="G46" s="307"/>
      <c r="H46" s="274"/>
      <c r="I46" s="275"/>
    </row>
    <row r="47" spans="1:9" s="28" customFormat="1" ht="15" customHeight="1" x14ac:dyDescent="0.25">
      <c r="A47" s="250">
        <v>5</v>
      </c>
      <c r="B47" s="253"/>
      <c r="C47" s="234" t="s">
        <v>85</v>
      </c>
      <c r="D47" s="308"/>
      <c r="E47" s="309"/>
      <c r="F47" s="306"/>
      <c r="G47" s="307"/>
      <c r="H47" s="254">
        <f>SUM(H48:H57)</f>
        <v>0</v>
      </c>
      <c r="I47" s="252">
        <f>SUM(I48:I57)</f>
        <v>0</v>
      </c>
    </row>
    <row r="48" spans="1:9" s="28" customFormat="1" ht="17.45" customHeight="1" x14ac:dyDescent="0.25">
      <c r="A48" s="245"/>
      <c r="B48" s="233" t="s">
        <v>86</v>
      </c>
      <c r="C48" s="279" t="s">
        <v>87</v>
      </c>
      <c r="D48" s="304" t="s">
        <v>40</v>
      </c>
      <c r="E48" s="305">
        <v>1</v>
      </c>
      <c r="F48" s="306"/>
      <c r="G48" s="307"/>
      <c r="H48" s="271">
        <f>+F48*E48</f>
        <v>0</v>
      </c>
      <c r="I48" s="272">
        <f>+G48*E48</f>
        <v>0</v>
      </c>
    </row>
    <row r="49" spans="1:9" s="28" customFormat="1" ht="17.45" customHeight="1" x14ac:dyDescent="0.25">
      <c r="A49" s="245"/>
      <c r="B49" s="233" t="s">
        <v>88</v>
      </c>
      <c r="C49" s="279" t="s">
        <v>89</v>
      </c>
      <c r="D49" s="304" t="s">
        <v>40</v>
      </c>
      <c r="E49" s="305">
        <v>1</v>
      </c>
      <c r="F49" s="306"/>
      <c r="G49" s="307"/>
      <c r="H49" s="271">
        <f t="shared" ref="H49:H59" si="7">+F49*E49</f>
        <v>0</v>
      </c>
      <c r="I49" s="272">
        <f t="shared" ref="I49:I59" si="8">+G49*E49</f>
        <v>0</v>
      </c>
    </row>
    <row r="50" spans="1:9" s="28" customFormat="1" ht="17.45" customHeight="1" x14ac:dyDescent="0.25">
      <c r="A50" s="245"/>
      <c r="B50" s="233" t="s">
        <v>90</v>
      </c>
      <c r="C50" s="279" t="s">
        <v>91</v>
      </c>
      <c r="D50" s="304" t="s">
        <v>40</v>
      </c>
      <c r="E50" s="305">
        <v>1</v>
      </c>
      <c r="F50" s="306"/>
      <c r="G50" s="307"/>
      <c r="H50" s="271">
        <f t="shared" si="7"/>
        <v>0</v>
      </c>
      <c r="I50" s="272">
        <f t="shared" si="8"/>
        <v>0</v>
      </c>
    </row>
    <row r="51" spans="1:9" s="28" customFormat="1" ht="17.45" customHeight="1" x14ac:dyDescent="0.25">
      <c r="A51" s="245"/>
      <c r="B51" s="233" t="s">
        <v>92</v>
      </c>
      <c r="C51" s="279" t="s">
        <v>93</v>
      </c>
      <c r="D51" s="304" t="s">
        <v>40</v>
      </c>
      <c r="E51" s="305">
        <v>1</v>
      </c>
      <c r="F51" s="306"/>
      <c r="G51" s="307"/>
      <c r="H51" s="271">
        <f t="shared" si="7"/>
        <v>0</v>
      </c>
      <c r="I51" s="272">
        <f t="shared" si="8"/>
        <v>0</v>
      </c>
    </row>
    <row r="52" spans="1:9" s="28" customFormat="1" ht="17.45" customHeight="1" x14ac:dyDescent="0.25">
      <c r="A52" s="245"/>
      <c r="B52" s="233" t="s">
        <v>94</v>
      </c>
      <c r="C52" s="279" t="s">
        <v>95</v>
      </c>
      <c r="D52" s="304" t="s">
        <v>40</v>
      </c>
      <c r="E52" s="305">
        <v>1</v>
      </c>
      <c r="F52" s="306"/>
      <c r="G52" s="307"/>
      <c r="H52" s="271">
        <f>+F52*E52</f>
        <v>0</v>
      </c>
      <c r="I52" s="272">
        <f>+G52*E52</f>
        <v>0</v>
      </c>
    </row>
    <row r="53" spans="1:9" s="28" customFormat="1" ht="17.45" customHeight="1" x14ac:dyDescent="0.25">
      <c r="A53" s="245"/>
      <c r="B53" s="233" t="s">
        <v>96</v>
      </c>
      <c r="C53" s="279" t="s">
        <v>97</v>
      </c>
      <c r="D53" s="304" t="s">
        <v>40</v>
      </c>
      <c r="E53" s="305">
        <v>1</v>
      </c>
      <c r="F53" s="306"/>
      <c r="G53" s="307"/>
      <c r="H53" s="271">
        <f t="shared" si="7"/>
        <v>0</v>
      </c>
      <c r="I53" s="272">
        <f t="shared" si="8"/>
        <v>0</v>
      </c>
    </row>
    <row r="54" spans="1:9" s="28" customFormat="1" ht="17.45" customHeight="1" x14ac:dyDescent="0.25">
      <c r="A54" s="246"/>
      <c r="B54" s="233" t="s">
        <v>98</v>
      </c>
      <c r="C54" s="281" t="s">
        <v>99</v>
      </c>
      <c r="D54" s="304" t="s">
        <v>40</v>
      </c>
      <c r="E54" s="315">
        <v>1</v>
      </c>
      <c r="F54" s="306"/>
      <c r="G54" s="307"/>
      <c r="H54" s="271">
        <f t="shared" si="7"/>
        <v>0</v>
      </c>
      <c r="I54" s="272">
        <f t="shared" si="8"/>
        <v>0</v>
      </c>
    </row>
    <row r="55" spans="1:9" s="28" customFormat="1" ht="17.45" customHeight="1" x14ac:dyDescent="0.25">
      <c r="A55" s="246"/>
      <c r="B55" s="233" t="s">
        <v>100</v>
      </c>
      <c r="C55" s="281" t="s">
        <v>101</v>
      </c>
      <c r="D55" s="304" t="s">
        <v>40</v>
      </c>
      <c r="E55" s="315">
        <v>1</v>
      </c>
      <c r="F55" s="306"/>
      <c r="G55" s="307"/>
      <c r="H55" s="271">
        <f t="shared" si="7"/>
        <v>0</v>
      </c>
      <c r="I55" s="272">
        <f t="shared" si="8"/>
        <v>0</v>
      </c>
    </row>
    <row r="56" spans="1:9" s="28" customFormat="1" ht="17.45" customHeight="1" x14ac:dyDescent="0.25">
      <c r="A56" s="246"/>
      <c r="B56" s="233" t="s">
        <v>102</v>
      </c>
      <c r="C56" s="281" t="s">
        <v>103</v>
      </c>
      <c r="D56" s="304" t="s">
        <v>40</v>
      </c>
      <c r="E56" s="315">
        <v>1</v>
      </c>
      <c r="F56" s="306"/>
      <c r="G56" s="307"/>
      <c r="H56" s="271">
        <f t="shared" si="7"/>
        <v>0</v>
      </c>
      <c r="I56" s="272">
        <f t="shared" si="8"/>
        <v>0</v>
      </c>
    </row>
    <row r="57" spans="1:9" s="28" customFormat="1" ht="17.45" customHeight="1" x14ac:dyDescent="0.25">
      <c r="A57" s="246"/>
      <c r="B57" s="233" t="s">
        <v>104</v>
      </c>
      <c r="C57" s="281" t="s">
        <v>105</v>
      </c>
      <c r="D57" s="304" t="s">
        <v>40</v>
      </c>
      <c r="E57" s="315">
        <v>1</v>
      </c>
      <c r="F57" s="306"/>
      <c r="G57" s="307"/>
      <c r="H57" s="271">
        <f t="shared" si="7"/>
        <v>0</v>
      </c>
      <c r="I57" s="272">
        <f t="shared" si="8"/>
        <v>0</v>
      </c>
    </row>
    <row r="58" spans="1:9" s="28" customFormat="1" ht="4.5" customHeight="1" x14ac:dyDescent="0.25">
      <c r="A58" s="273"/>
      <c r="B58" s="233"/>
      <c r="C58" s="234"/>
      <c r="D58" s="304"/>
      <c r="E58" s="305"/>
      <c r="F58" s="306"/>
      <c r="G58" s="307"/>
      <c r="H58" s="274"/>
      <c r="I58" s="275"/>
    </row>
    <row r="59" spans="1:9" s="70" customFormat="1" ht="49.5" customHeight="1" x14ac:dyDescent="0.25">
      <c r="A59" s="250">
        <v>6</v>
      </c>
      <c r="B59" s="255"/>
      <c r="C59" s="251" t="s">
        <v>449</v>
      </c>
      <c r="D59" s="308" t="s">
        <v>58</v>
      </c>
      <c r="E59" s="316">
        <v>1</v>
      </c>
      <c r="F59" s="306"/>
      <c r="G59" s="307"/>
      <c r="H59" s="277">
        <f t="shared" si="7"/>
        <v>0</v>
      </c>
      <c r="I59" s="278">
        <f t="shared" si="8"/>
        <v>0</v>
      </c>
    </row>
    <row r="60" spans="1:9" s="28" customFormat="1" ht="4.5" customHeight="1" x14ac:dyDescent="0.25">
      <c r="A60" s="273"/>
      <c r="B60" s="233"/>
      <c r="C60" s="234"/>
      <c r="D60" s="304"/>
      <c r="E60" s="305"/>
      <c r="F60" s="306"/>
      <c r="G60" s="307"/>
      <c r="H60" s="274"/>
      <c r="I60" s="275"/>
    </row>
    <row r="61" spans="1:9" s="70" customFormat="1" ht="30" customHeight="1" x14ac:dyDescent="0.25">
      <c r="A61" s="250">
        <v>7</v>
      </c>
      <c r="B61" s="258"/>
      <c r="C61" s="234" t="s">
        <v>116</v>
      </c>
      <c r="D61" s="308" t="s">
        <v>58</v>
      </c>
      <c r="E61" s="316">
        <v>1</v>
      </c>
      <c r="F61" s="306"/>
      <c r="G61" s="307"/>
      <c r="H61" s="286">
        <f>+F61*E61</f>
        <v>0</v>
      </c>
      <c r="I61" s="287">
        <f>+G61*E61</f>
        <v>0</v>
      </c>
    </row>
    <row r="62" spans="1:9" s="28" customFormat="1" ht="4.5" customHeight="1" x14ac:dyDescent="0.25">
      <c r="A62" s="273"/>
      <c r="B62" s="233"/>
      <c r="C62" s="234"/>
      <c r="D62" s="304"/>
      <c r="E62" s="305"/>
      <c r="F62" s="306"/>
      <c r="G62" s="307"/>
      <c r="H62" s="274"/>
      <c r="I62" s="275"/>
    </row>
    <row r="63" spans="1:9" s="70" customFormat="1" ht="31.5" customHeight="1" x14ac:dyDescent="0.25">
      <c r="A63" s="250">
        <v>8</v>
      </c>
      <c r="B63" s="258"/>
      <c r="C63" s="251" t="s">
        <v>774</v>
      </c>
      <c r="D63" s="308" t="s">
        <v>58</v>
      </c>
      <c r="E63" s="316">
        <v>1</v>
      </c>
      <c r="F63" s="306"/>
      <c r="G63" s="307"/>
      <c r="H63" s="277">
        <f t="shared" ref="H63:H73" si="9">+F63*E63</f>
        <v>0</v>
      </c>
      <c r="I63" s="278">
        <f t="shared" ref="I63:I73" si="10">+G63*E63</f>
        <v>0</v>
      </c>
    </row>
    <row r="64" spans="1:9" s="28" customFormat="1" ht="4.5" customHeight="1" x14ac:dyDescent="0.25">
      <c r="A64" s="273"/>
      <c r="B64" s="233"/>
      <c r="C64" s="234"/>
      <c r="D64" s="304"/>
      <c r="E64" s="305"/>
      <c r="F64" s="306"/>
      <c r="G64" s="307"/>
      <c r="H64" s="274"/>
      <c r="I64" s="275"/>
    </row>
    <row r="65" spans="1:9" s="28" customFormat="1" ht="30" customHeight="1" x14ac:dyDescent="0.25">
      <c r="A65" s="250">
        <v>9</v>
      </c>
      <c r="B65" s="253"/>
      <c r="C65" s="251" t="s">
        <v>450</v>
      </c>
      <c r="D65" s="308" t="s">
        <v>58</v>
      </c>
      <c r="E65" s="316">
        <v>1</v>
      </c>
      <c r="F65" s="306"/>
      <c r="G65" s="307"/>
      <c r="H65" s="277">
        <f t="shared" si="9"/>
        <v>0</v>
      </c>
      <c r="I65" s="278">
        <f t="shared" si="10"/>
        <v>0</v>
      </c>
    </row>
    <row r="66" spans="1:9" s="28" customFormat="1" ht="4.5" customHeight="1" x14ac:dyDescent="0.25">
      <c r="A66" s="273"/>
      <c r="B66" s="233"/>
      <c r="C66" s="234"/>
      <c r="D66" s="304"/>
      <c r="E66" s="305"/>
      <c r="F66" s="306"/>
      <c r="G66" s="307"/>
      <c r="H66" s="274"/>
      <c r="I66" s="275"/>
    </row>
    <row r="67" spans="1:9" s="28" customFormat="1" ht="42.75" customHeight="1" x14ac:dyDescent="0.25">
      <c r="A67" s="250">
        <v>10</v>
      </c>
      <c r="B67" s="253"/>
      <c r="C67" s="251" t="s">
        <v>452</v>
      </c>
      <c r="D67" s="308" t="s">
        <v>58</v>
      </c>
      <c r="E67" s="316">
        <v>1</v>
      </c>
      <c r="F67" s="306"/>
      <c r="G67" s="307"/>
      <c r="H67" s="277">
        <f t="shared" si="9"/>
        <v>0</v>
      </c>
      <c r="I67" s="278">
        <f t="shared" si="10"/>
        <v>0</v>
      </c>
    </row>
    <row r="68" spans="1:9" s="28" customFormat="1" ht="4.5" customHeight="1" x14ac:dyDescent="0.25">
      <c r="A68" s="273"/>
      <c r="B68" s="233"/>
      <c r="C68" s="234"/>
      <c r="D68" s="304"/>
      <c r="E68" s="305"/>
      <c r="F68" s="306"/>
      <c r="G68" s="307"/>
      <c r="H68" s="274"/>
      <c r="I68" s="275"/>
    </row>
    <row r="69" spans="1:9" s="28" customFormat="1" ht="18.600000000000001" customHeight="1" x14ac:dyDescent="0.25">
      <c r="A69" s="250">
        <v>11</v>
      </c>
      <c r="B69" s="253"/>
      <c r="C69" s="251" t="s">
        <v>451</v>
      </c>
      <c r="D69" s="308" t="s">
        <v>58</v>
      </c>
      <c r="E69" s="316">
        <v>1</v>
      </c>
      <c r="F69" s="306"/>
      <c r="G69" s="307"/>
      <c r="H69" s="277">
        <f t="shared" si="9"/>
        <v>0</v>
      </c>
      <c r="I69" s="278">
        <f t="shared" si="10"/>
        <v>0</v>
      </c>
    </row>
    <row r="70" spans="1:9" s="28" customFormat="1" ht="4.5" customHeight="1" x14ac:dyDescent="0.25">
      <c r="A70" s="273"/>
      <c r="B70" s="233"/>
      <c r="C70" s="234"/>
      <c r="D70" s="304"/>
      <c r="E70" s="305"/>
      <c r="F70" s="306"/>
      <c r="G70" s="307"/>
      <c r="H70" s="274"/>
      <c r="I70" s="275"/>
    </row>
    <row r="71" spans="1:9" s="28" customFormat="1" ht="42" customHeight="1" x14ac:dyDescent="0.25">
      <c r="A71" s="250">
        <v>12</v>
      </c>
      <c r="B71" s="253"/>
      <c r="C71" s="251" t="s">
        <v>453</v>
      </c>
      <c r="D71" s="308" t="s">
        <v>58</v>
      </c>
      <c r="E71" s="316">
        <v>1</v>
      </c>
      <c r="F71" s="306"/>
      <c r="G71" s="307"/>
      <c r="H71" s="277">
        <f t="shared" si="9"/>
        <v>0</v>
      </c>
      <c r="I71" s="278">
        <f t="shared" si="10"/>
        <v>0</v>
      </c>
    </row>
    <row r="72" spans="1:9" s="28" customFormat="1" ht="4.5" customHeight="1" x14ac:dyDescent="0.25">
      <c r="A72" s="273"/>
      <c r="B72" s="233"/>
      <c r="C72" s="234"/>
      <c r="D72" s="304"/>
      <c r="E72" s="305"/>
      <c r="F72" s="306"/>
      <c r="G72" s="307"/>
      <c r="H72" s="274"/>
      <c r="I72" s="275"/>
    </row>
    <row r="73" spans="1:9" s="28" customFormat="1" ht="30" customHeight="1" x14ac:dyDescent="0.25">
      <c r="A73" s="250">
        <v>13</v>
      </c>
      <c r="B73" s="253"/>
      <c r="C73" s="251" t="s">
        <v>454</v>
      </c>
      <c r="D73" s="308" t="s">
        <v>58</v>
      </c>
      <c r="E73" s="315">
        <v>1</v>
      </c>
      <c r="F73" s="306"/>
      <c r="G73" s="307"/>
      <c r="H73" s="277">
        <f t="shared" si="9"/>
        <v>0</v>
      </c>
      <c r="I73" s="278">
        <f t="shared" si="10"/>
        <v>0</v>
      </c>
    </row>
    <row r="74" spans="1:9" s="28" customFormat="1" ht="4.5" customHeight="1" x14ac:dyDescent="0.25">
      <c r="A74" s="273"/>
      <c r="B74" s="233"/>
      <c r="C74" s="234"/>
      <c r="D74" s="304"/>
      <c r="E74" s="305"/>
      <c r="F74" s="306"/>
      <c r="G74" s="307"/>
      <c r="H74" s="274"/>
      <c r="I74" s="275"/>
    </row>
    <row r="75" spans="1:9" s="28" customFormat="1" ht="15" customHeight="1" x14ac:dyDescent="0.25">
      <c r="A75" s="250">
        <v>14</v>
      </c>
      <c r="B75" s="253"/>
      <c r="C75" s="234" t="s">
        <v>117</v>
      </c>
      <c r="D75" s="308"/>
      <c r="E75" s="309"/>
      <c r="F75" s="306"/>
      <c r="G75" s="307"/>
      <c r="H75" s="254">
        <f>+SUM(H76:H79)</f>
        <v>0</v>
      </c>
      <c r="I75" s="252">
        <f>+SUM(I76:I79)</f>
        <v>0</v>
      </c>
    </row>
    <row r="76" spans="1:9" s="28" customFormat="1" ht="18" customHeight="1" x14ac:dyDescent="0.25">
      <c r="A76" s="250"/>
      <c r="B76" s="253" t="s">
        <v>338</v>
      </c>
      <c r="C76" s="279" t="s">
        <v>119</v>
      </c>
      <c r="D76" s="304" t="s">
        <v>40</v>
      </c>
      <c r="E76" s="305">
        <v>1</v>
      </c>
      <c r="F76" s="306"/>
      <c r="G76" s="307"/>
      <c r="H76" s="271">
        <f t="shared" ref="H76:H79" si="11">+F76*E76</f>
        <v>0</v>
      </c>
      <c r="I76" s="272">
        <f t="shared" ref="I76:I79" si="12">+E76*G76</f>
        <v>0</v>
      </c>
    </row>
    <row r="77" spans="1:9" s="28" customFormat="1" ht="27" customHeight="1" x14ac:dyDescent="0.25">
      <c r="A77" s="245"/>
      <c r="B77" s="253" t="s">
        <v>340</v>
      </c>
      <c r="C77" s="279" t="s">
        <v>122</v>
      </c>
      <c r="D77" s="304" t="s">
        <v>40</v>
      </c>
      <c r="E77" s="305">
        <v>1</v>
      </c>
      <c r="F77" s="306"/>
      <c r="G77" s="307"/>
      <c r="H77" s="271">
        <f t="shared" si="11"/>
        <v>0</v>
      </c>
      <c r="I77" s="272">
        <f t="shared" si="12"/>
        <v>0</v>
      </c>
    </row>
    <row r="78" spans="1:9" s="28" customFormat="1" ht="20.100000000000001" customHeight="1" x14ac:dyDescent="0.25">
      <c r="A78" s="245"/>
      <c r="B78" s="253" t="s">
        <v>342</v>
      </c>
      <c r="C78" s="288" t="s">
        <v>124</v>
      </c>
      <c r="D78" s="308" t="s">
        <v>120</v>
      </c>
      <c r="E78" s="316">
        <v>1</v>
      </c>
      <c r="F78" s="306"/>
      <c r="G78" s="307"/>
      <c r="H78" s="277">
        <f t="shared" si="11"/>
        <v>0</v>
      </c>
      <c r="I78" s="278">
        <f t="shared" si="12"/>
        <v>0</v>
      </c>
    </row>
    <row r="79" spans="1:9" s="28" customFormat="1" ht="20.100000000000001" customHeight="1" x14ac:dyDescent="0.25">
      <c r="A79" s="245"/>
      <c r="B79" s="253" t="s">
        <v>530</v>
      </c>
      <c r="C79" s="289" t="s">
        <v>477</v>
      </c>
      <c r="D79" s="308" t="s">
        <v>787</v>
      </c>
      <c r="E79" s="316">
        <v>600</v>
      </c>
      <c r="F79" s="306"/>
      <c r="G79" s="307"/>
      <c r="H79" s="277">
        <f t="shared" si="11"/>
        <v>0</v>
      </c>
      <c r="I79" s="278">
        <f t="shared" si="12"/>
        <v>0</v>
      </c>
    </row>
    <row r="80" spans="1:9" s="28" customFormat="1" ht="4.5" customHeight="1" x14ac:dyDescent="0.25">
      <c r="A80" s="273"/>
      <c r="B80" s="233"/>
      <c r="C80" s="234"/>
      <c r="D80" s="304"/>
      <c r="E80" s="305"/>
      <c r="F80" s="306"/>
      <c r="G80" s="307"/>
      <c r="H80" s="274"/>
      <c r="I80" s="275"/>
    </row>
    <row r="81" spans="1:9" s="2" customFormat="1" ht="15" customHeight="1" x14ac:dyDescent="0.2">
      <c r="A81" s="259">
        <v>15</v>
      </c>
      <c r="B81" s="282"/>
      <c r="C81" s="251" t="s">
        <v>482</v>
      </c>
      <c r="D81" s="304"/>
      <c r="E81" s="320"/>
      <c r="F81" s="306"/>
      <c r="G81" s="307"/>
      <c r="H81" s="254">
        <f>+SUM(H82:H85)</f>
        <v>0</v>
      </c>
      <c r="I81" s="252">
        <f>+SUM(I82:I85)</f>
        <v>0</v>
      </c>
    </row>
    <row r="82" spans="1:9" s="2" customFormat="1" ht="15" customHeight="1" x14ac:dyDescent="0.2">
      <c r="A82" s="259"/>
      <c r="B82" s="282" t="s">
        <v>237</v>
      </c>
      <c r="C82" s="261" t="s">
        <v>455</v>
      </c>
      <c r="D82" s="304" t="s">
        <v>58</v>
      </c>
      <c r="E82" s="321">
        <v>1</v>
      </c>
      <c r="F82" s="306"/>
      <c r="G82" s="307"/>
      <c r="H82" s="271">
        <f>+E82*F82</f>
        <v>0</v>
      </c>
      <c r="I82" s="272">
        <f>+E82*G82</f>
        <v>0</v>
      </c>
    </row>
    <row r="83" spans="1:9" s="2" customFormat="1" ht="15" customHeight="1" x14ac:dyDescent="0.2">
      <c r="A83" s="259"/>
      <c r="B83" s="282" t="s">
        <v>238</v>
      </c>
      <c r="C83" s="261" t="s">
        <v>456</v>
      </c>
      <c r="D83" s="304" t="s">
        <v>58</v>
      </c>
      <c r="E83" s="321">
        <v>1</v>
      </c>
      <c r="F83" s="306"/>
      <c r="G83" s="307"/>
      <c r="H83" s="271">
        <f>+E83*F83</f>
        <v>0</v>
      </c>
      <c r="I83" s="272">
        <f>+E83*G83</f>
        <v>0</v>
      </c>
    </row>
    <row r="84" spans="1:9" s="2" customFormat="1" ht="15" customHeight="1" x14ac:dyDescent="0.2">
      <c r="A84" s="259"/>
      <c r="B84" s="282" t="s">
        <v>239</v>
      </c>
      <c r="C84" s="261" t="s">
        <v>457</v>
      </c>
      <c r="D84" s="304" t="s">
        <v>58</v>
      </c>
      <c r="E84" s="321">
        <v>1</v>
      </c>
      <c r="F84" s="306"/>
      <c r="G84" s="307"/>
      <c r="H84" s="271">
        <f>+E84*F84</f>
        <v>0</v>
      </c>
      <c r="I84" s="272">
        <f>+E84*G84</f>
        <v>0</v>
      </c>
    </row>
    <row r="85" spans="1:9" s="2" customFormat="1" ht="15" customHeight="1" x14ac:dyDescent="0.2">
      <c r="A85" s="259"/>
      <c r="B85" s="282" t="s">
        <v>347</v>
      </c>
      <c r="C85" s="261" t="s">
        <v>460</v>
      </c>
      <c r="D85" s="304" t="s">
        <v>58</v>
      </c>
      <c r="E85" s="321">
        <v>1</v>
      </c>
      <c r="F85" s="306"/>
      <c r="G85" s="307"/>
      <c r="H85" s="271">
        <f>+E85*F85</f>
        <v>0</v>
      </c>
      <c r="I85" s="272">
        <f>+E85*G85</f>
        <v>0</v>
      </c>
    </row>
    <row r="86" spans="1:9" s="2" customFormat="1" ht="3.75" customHeight="1" x14ac:dyDescent="0.2">
      <c r="A86" s="259"/>
      <c r="B86" s="282"/>
      <c r="C86" s="261"/>
      <c r="D86" s="304"/>
      <c r="E86" s="321"/>
      <c r="F86" s="306"/>
      <c r="G86" s="307"/>
      <c r="H86" s="271"/>
      <c r="I86" s="272"/>
    </row>
    <row r="87" spans="1:9" s="2" customFormat="1" ht="15" customHeight="1" x14ac:dyDescent="0.2">
      <c r="A87" s="259">
        <v>16</v>
      </c>
      <c r="B87" s="282"/>
      <c r="C87" s="290" t="s">
        <v>132</v>
      </c>
      <c r="D87" s="304"/>
      <c r="E87" s="320"/>
      <c r="F87" s="306"/>
      <c r="G87" s="307"/>
      <c r="H87" s="277">
        <f>+SUM(H88:H90)</f>
        <v>0</v>
      </c>
      <c r="I87" s="278">
        <f>+SUM(I88:I90)</f>
        <v>0</v>
      </c>
    </row>
    <row r="88" spans="1:9" s="2" customFormat="1" ht="15" customHeight="1" x14ac:dyDescent="0.2">
      <c r="A88" s="259"/>
      <c r="B88" s="282" t="s">
        <v>118</v>
      </c>
      <c r="C88" s="261" t="s">
        <v>458</v>
      </c>
      <c r="D88" s="304" t="s">
        <v>36</v>
      </c>
      <c r="E88" s="320">
        <v>1</v>
      </c>
      <c r="F88" s="306"/>
      <c r="G88" s="307"/>
      <c r="H88" s="271">
        <f>+E88*F88</f>
        <v>0</v>
      </c>
      <c r="I88" s="272">
        <f>+E88*G88</f>
        <v>0</v>
      </c>
    </row>
    <row r="89" spans="1:9" s="2" customFormat="1" ht="15" customHeight="1" x14ac:dyDescent="0.2">
      <c r="A89" s="259"/>
      <c r="B89" s="282" t="s">
        <v>121</v>
      </c>
      <c r="C89" s="281" t="s">
        <v>135</v>
      </c>
      <c r="D89" s="304" t="s">
        <v>36</v>
      </c>
      <c r="E89" s="320">
        <v>1</v>
      </c>
      <c r="F89" s="306"/>
      <c r="G89" s="307"/>
      <c r="H89" s="271">
        <f>+E89*F89</f>
        <v>0</v>
      </c>
      <c r="I89" s="272">
        <f>+E89*G89</f>
        <v>0</v>
      </c>
    </row>
    <row r="90" spans="1:9" s="2" customFormat="1" ht="15" customHeight="1" x14ac:dyDescent="0.2">
      <c r="A90" s="259"/>
      <c r="B90" s="282" t="s">
        <v>123</v>
      </c>
      <c r="C90" s="261" t="s">
        <v>459</v>
      </c>
      <c r="D90" s="304" t="s">
        <v>36</v>
      </c>
      <c r="E90" s="320">
        <v>1</v>
      </c>
      <c r="F90" s="306"/>
      <c r="G90" s="307"/>
      <c r="H90" s="271">
        <f>+E90*F90</f>
        <v>0</v>
      </c>
      <c r="I90" s="272">
        <f>+E90*G90</f>
        <v>0</v>
      </c>
    </row>
    <row r="91" spans="1:9" s="2" customFormat="1" ht="3.75" customHeight="1" x14ac:dyDescent="0.2">
      <c r="A91" s="259"/>
      <c r="B91" s="282"/>
      <c r="C91" s="261"/>
      <c r="D91" s="304"/>
      <c r="E91" s="321"/>
      <c r="F91" s="306"/>
      <c r="G91" s="307"/>
      <c r="H91" s="271"/>
      <c r="I91" s="272"/>
    </row>
    <row r="92" spans="1:9" s="2" customFormat="1" ht="15" customHeight="1" x14ac:dyDescent="0.2">
      <c r="A92" s="322"/>
      <c r="B92" s="313"/>
      <c r="C92" s="323"/>
      <c r="D92" s="304"/>
      <c r="E92" s="321"/>
      <c r="F92" s="306"/>
      <c r="G92" s="307"/>
      <c r="H92" s="271">
        <f t="shared" ref="H92:H101" si="13">+E92*F92</f>
        <v>0</v>
      </c>
      <c r="I92" s="272">
        <f t="shared" ref="I92:I101" si="14">+E92*G92</f>
        <v>0</v>
      </c>
    </row>
    <row r="93" spans="1:9" s="2" customFormat="1" ht="15" customHeight="1" x14ac:dyDescent="0.2">
      <c r="A93" s="322"/>
      <c r="B93" s="313"/>
      <c r="C93" s="323"/>
      <c r="D93" s="304"/>
      <c r="E93" s="321"/>
      <c r="F93" s="306"/>
      <c r="G93" s="307"/>
      <c r="H93" s="271">
        <f t="shared" si="13"/>
        <v>0</v>
      </c>
      <c r="I93" s="272">
        <f t="shared" si="14"/>
        <v>0</v>
      </c>
    </row>
    <row r="94" spans="1:9" s="2" customFormat="1" ht="15" customHeight="1" x14ac:dyDescent="0.2">
      <c r="A94" s="322"/>
      <c r="B94" s="313"/>
      <c r="C94" s="323"/>
      <c r="D94" s="304"/>
      <c r="E94" s="321"/>
      <c r="F94" s="306"/>
      <c r="G94" s="307"/>
      <c r="H94" s="271">
        <f t="shared" si="13"/>
        <v>0</v>
      </c>
      <c r="I94" s="272">
        <f t="shared" si="14"/>
        <v>0</v>
      </c>
    </row>
    <row r="95" spans="1:9" s="2" customFormat="1" ht="15" customHeight="1" x14ac:dyDescent="0.2">
      <c r="A95" s="322"/>
      <c r="B95" s="313"/>
      <c r="C95" s="323"/>
      <c r="D95" s="304"/>
      <c r="E95" s="321"/>
      <c r="F95" s="306"/>
      <c r="G95" s="307"/>
      <c r="H95" s="271">
        <f t="shared" si="13"/>
        <v>0</v>
      </c>
      <c r="I95" s="272">
        <f t="shared" si="14"/>
        <v>0</v>
      </c>
    </row>
    <row r="96" spans="1:9" s="2" customFormat="1" ht="15" customHeight="1" x14ac:dyDescent="0.2">
      <c r="A96" s="322"/>
      <c r="B96" s="313"/>
      <c r="C96" s="323"/>
      <c r="D96" s="304"/>
      <c r="E96" s="321"/>
      <c r="F96" s="306"/>
      <c r="G96" s="307"/>
      <c r="H96" s="271">
        <f t="shared" si="13"/>
        <v>0</v>
      </c>
      <c r="I96" s="272">
        <f t="shared" si="14"/>
        <v>0</v>
      </c>
    </row>
    <row r="97" spans="1:9" s="2" customFormat="1" ht="15" customHeight="1" x14ac:dyDescent="0.2">
      <c r="A97" s="322"/>
      <c r="B97" s="313"/>
      <c r="C97" s="323"/>
      <c r="D97" s="304"/>
      <c r="E97" s="321"/>
      <c r="F97" s="306"/>
      <c r="G97" s="307"/>
      <c r="H97" s="271">
        <f t="shared" si="13"/>
        <v>0</v>
      </c>
      <c r="I97" s="272">
        <f t="shared" si="14"/>
        <v>0</v>
      </c>
    </row>
    <row r="98" spans="1:9" s="2" customFormat="1" ht="15" customHeight="1" x14ac:dyDescent="0.2">
      <c r="A98" s="322"/>
      <c r="B98" s="313"/>
      <c r="C98" s="323"/>
      <c r="D98" s="304"/>
      <c r="E98" s="321"/>
      <c r="F98" s="306"/>
      <c r="G98" s="307"/>
      <c r="H98" s="271">
        <f t="shared" si="13"/>
        <v>0</v>
      </c>
      <c r="I98" s="272">
        <f t="shared" si="14"/>
        <v>0</v>
      </c>
    </row>
    <row r="99" spans="1:9" s="2" customFormat="1" ht="15" customHeight="1" x14ac:dyDescent="0.2">
      <c r="A99" s="322"/>
      <c r="B99" s="313"/>
      <c r="C99" s="323"/>
      <c r="D99" s="304"/>
      <c r="E99" s="321"/>
      <c r="F99" s="306"/>
      <c r="G99" s="307"/>
      <c r="H99" s="271">
        <f t="shared" si="13"/>
        <v>0</v>
      </c>
      <c r="I99" s="272">
        <f t="shared" si="14"/>
        <v>0</v>
      </c>
    </row>
    <row r="100" spans="1:9" s="2" customFormat="1" ht="15" customHeight="1" x14ac:dyDescent="0.2">
      <c r="A100" s="322"/>
      <c r="B100" s="313"/>
      <c r="C100" s="323"/>
      <c r="D100" s="304"/>
      <c r="E100" s="321"/>
      <c r="F100" s="306"/>
      <c r="G100" s="307"/>
      <c r="H100" s="271">
        <f t="shared" si="13"/>
        <v>0</v>
      </c>
      <c r="I100" s="272">
        <f t="shared" si="14"/>
        <v>0</v>
      </c>
    </row>
    <row r="101" spans="1:9" s="2" customFormat="1" ht="15" customHeight="1" x14ac:dyDescent="0.2">
      <c r="A101" s="322"/>
      <c r="B101" s="313"/>
      <c r="C101" s="323"/>
      <c r="D101" s="304"/>
      <c r="E101" s="321"/>
      <c r="F101" s="306"/>
      <c r="G101" s="307"/>
      <c r="H101" s="271">
        <f t="shared" si="13"/>
        <v>0</v>
      </c>
      <c r="I101" s="272">
        <f t="shared" si="14"/>
        <v>0</v>
      </c>
    </row>
    <row r="102" spans="1:9" s="2" customFormat="1" ht="5.25" customHeight="1" thickBot="1" x14ac:dyDescent="0.25">
      <c r="A102" s="322"/>
      <c r="B102" s="313"/>
      <c r="C102" s="323"/>
      <c r="D102" s="304"/>
      <c r="E102" s="320"/>
      <c r="F102" s="306"/>
      <c r="G102" s="307"/>
      <c r="H102" s="271"/>
      <c r="I102" s="272"/>
    </row>
    <row r="103" spans="1:9" ht="19.149999999999999" customHeight="1" thickBot="1" x14ac:dyDescent="0.3">
      <c r="A103" s="741" t="str">
        <f>+INDICE!C8</f>
        <v>C-1.1 Provisiones Principales ET Mendoza Norte 220/132 kV</v>
      </c>
      <c r="B103" s="742"/>
      <c r="C103" s="743"/>
      <c r="D103" s="291"/>
      <c r="E103" s="292"/>
      <c r="F103" s="763" t="s">
        <v>796</v>
      </c>
      <c r="G103" s="764"/>
      <c r="H103" s="293">
        <f>+H8+H10+H34+H47+H59+H61+H63+H65+H67+H69+H71+H73+H75++H32+H87+H81+SUM(H92:H102)</f>
        <v>0</v>
      </c>
      <c r="I103" s="294">
        <f>+I8+I10+I34+I47+I59+I61+I63+I65+I67+I69+I71+I73+I75++I32+I87+I81+SUM(I92:I102)</f>
        <v>0</v>
      </c>
    </row>
    <row r="104" spans="1:9" s="295" customFormat="1" ht="19.149999999999999" customHeight="1" x14ac:dyDescent="0.25">
      <c r="A104" s="739" t="s">
        <v>782</v>
      </c>
      <c r="B104" s="739"/>
      <c r="C104" s="739"/>
      <c r="D104" s="739"/>
      <c r="E104" s="739"/>
      <c r="F104" s="739"/>
      <c r="G104" s="739"/>
      <c r="H104" s="739"/>
      <c r="I104" s="739"/>
    </row>
    <row r="105" spans="1:9" s="295" customFormat="1" ht="19.149999999999999" customHeight="1" x14ac:dyDescent="0.25">
      <c r="A105" s="740" t="s">
        <v>783</v>
      </c>
      <c r="B105" s="740"/>
      <c r="C105" s="740"/>
      <c r="D105" s="740"/>
      <c r="E105" s="740"/>
      <c r="F105" s="740"/>
      <c r="G105" s="740"/>
      <c r="H105" s="740"/>
      <c r="I105" s="740"/>
    </row>
    <row r="106" spans="1:9" s="295" customFormat="1" ht="19.149999999999999" customHeight="1" x14ac:dyDescent="0.25">
      <c r="A106" s="297"/>
      <c r="B106" s="297"/>
      <c r="C106" s="297"/>
      <c r="D106" s="298"/>
      <c r="F106" s="298"/>
      <c r="G106" s="297"/>
      <c r="H106" s="299"/>
      <c r="I106" s="300"/>
    </row>
    <row r="107" spans="1:9" s="3" customFormat="1" ht="15" x14ac:dyDescent="0.25"/>
    <row r="108" spans="1:9" customFormat="1" x14ac:dyDescent="0.25">
      <c r="A108" s="3"/>
      <c r="B108" s="3"/>
      <c r="C108" s="737" t="s">
        <v>779</v>
      </c>
      <c r="D108" s="737"/>
      <c r="E108" s="3"/>
      <c r="F108" s="3"/>
      <c r="G108" s="3"/>
      <c r="H108" s="737" t="s">
        <v>779</v>
      </c>
      <c r="I108" s="737"/>
    </row>
    <row r="109" spans="1:9" customFormat="1" x14ac:dyDescent="0.25">
      <c r="A109" s="3"/>
      <c r="B109" s="3"/>
      <c r="C109" s="738" t="s">
        <v>781</v>
      </c>
      <c r="D109" s="738"/>
      <c r="E109" s="3"/>
      <c r="F109" s="3"/>
      <c r="G109" s="3"/>
      <c r="H109" s="738" t="s">
        <v>780</v>
      </c>
      <c r="I109" s="738"/>
    </row>
    <row r="110" spans="1:9" customFormat="1" ht="15" x14ac:dyDescent="0.25">
      <c r="A110" s="3"/>
      <c r="B110" s="3"/>
      <c r="C110" s="3"/>
      <c r="D110" s="3"/>
      <c r="E110" s="3"/>
      <c r="F110" s="3"/>
      <c r="G110" s="3"/>
      <c r="H110" s="3"/>
      <c r="I110" s="3"/>
    </row>
    <row r="112" spans="1:9" x14ac:dyDescent="0.25">
      <c r="I112" s="303"/>
    </row>
  </sheetData>
  <sheetProtection algorithmName="SHA-512" hashValue="NvchAw5PuYppEc5LJkXI5bsjq9lcr7NVPZhGF22xmsR4oeiFahCSgb00Xor6TuRB8Pr0YHZnaqaosQXTBGpyUA==" saltValue="7MnYeu3DZCs/KCoR4QhXdA==" spinCount="100000" sheet="1" objects="1" scenarios="1"/>
  <mergeCells count="16">
    <mergeCell ref="A103:C103"/>
    <mergeCell ref="A1:I1"/>
    <mergeCell ref="A3:I3"/>
    <mergeCell ref="A5:A7"/>
    <mergeCell ref="B5:B7"/>
    <mergeCell ref="D5:D7"/>
    <mergeCell ref="E5:E7"/>
    <mergeCell ref="F5:G6"/>
    <mergeCell ref="H5:I6"/>
    <mergeCell ref="F103:G103"/>
    <mergeCell ref="H108:I108"/>
    <mergeCell ref="H109:I109"/>
    <mergeCell ref="C108:D108"/>
    <mergeCell ref="C109:D109"/>
    <mergeCell ref="A104:I104"/>
    <mergeCell ref="A105:I105"/>
  </mergeCells>
  <phoneticPr fontId="27" type="noConversion"/>
  <printOptions horizontalCentered="1"/>
  <pageMargins left="0.39370078740157483" right="0.39370078740157483" top="1.1811023622047245" bottom="0.39370078740157483" header="0.39370078740157483" footer="0.19685039370078741"/>
  <pageSetup paperSize="9" scale="74" fitToHeight="4" orientation="landscape" r:id="rId1"/>
  <headerFooter>
    <oddHeader>&amp;L&amp;G&amp;R&amp;G</oddHeader>
  </headerFooter>
  <rowBreaks count="2" manualBreakCount="2">
    <brk id="34" max="8" man="1"/>
    <brk id="74" max="8" man="1"/>
  </rowBreaks>
  <legacy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210"/>
  <sheetViews>
    <sheetView view="pageBreakPreview" zoomScale="130" zoomScaleNormal="85" zoomScaleSheetLayoutView="130" workbookViewId="0">
      <selection activeCell="C15" sqref="C15"/>
    </sheetView>
  </sheetViews>
  <sheetFormatPr baseColWidth="10" defaultColWidth="11.42578125" defaultRowHeight="12.75" x14ac:dyDescent="0.2"/>
  <cols>
    <col min="1" max="1" width="4.7109375" style="13" customWidth="1"/>
    <col min="2" max="2" width="5.28515625" style="13" customWidth="1"/>
    <col min="3" max="3" width="60.7109375" style="12" customWidth="1"/>
    <col min="4" max="4" width="7.140625" style="12" bestFit="1" customWidth="1"/>
    <col min="5" max="5" width="6.28515625" style="12" customWidth="1"/>
    <col min="6" max="6" width="15" style="12" customWidth="1"/>
    <col min="7" max="7" width="17" style="12" customWidth="1"/>
    <col min="8" max="8" width="14.140625" style="2" customWidth="1"/>
    <col min="9" max="9" width="21.85546875" style="2" customWidth="1"/>
    <col min="10" max="233" width="11.5703125" style="2"/>
    <col min="234" max="234" width="5.5703125" style="2" customWidth="1"/>
    <col min="235" max="235" width="6.28515625" style="2" customWidth="1"/>
    <col min="236" max="236" width="122.42578125" style="2" customWidth="1"/>
    <col min="237" max="237" width="7.140625" style="2" bestFit="1" customWidth="1"/>
    <col min="238" max="238" width="7.140625" style="2" customWidth="1"/>
    <col min="239" max="242" width="15.7109375" style="2" customWidth="1"/>
    <col min="243" max="489" width="11.5703125" style="2"/>
    <col min="490" max="490" width="5.5703125" style="2" customWidth="1"/>
    <col min="491" max="491" width="6.28515625" style="2" customWidth="1"/>
    <col min="492" max="492" width="122.42578125" style="2" customWidth="1"/>
    <col min="493" max="493" width="7.140625" style="2" bestFit="1" customWidth="1"/>
    <col min="494" max="494" width="7.140625" style="2" customWidth="1"/>
    <col min="495" max="498" width="15.7109375" style="2" customWidth="1"/>
    <col min="499" max="745" width="11.5703125" style="2"/>
    <col min="746" max="746" width="5.5703125" style="2" customWidth="1"/>
    <col min="747" max="747" width="6.28515625" style="2" customWidth="1"/>
    <col min="748" max="748" width="122.42578125" style="2" customWidth="1"/>
    <col min="749" max="749" width="7.140625" style="2" bestFit="1" customWidth="1"/>
    <col min="750" max="750" width="7.140625" style="2" customWidth="1"/>
    <col min="751" max="754" width="15.7109375" style="2" customWidth="1"/>
    <col min="755" max="1001" width="11.5703125" style="2"/>
    <col min="1002" max="1002" width="5.5703125" style="2" customWidth="1"/>
    <col min="1003" max="1003" width="6.28515625" style="2" customWidth="1"/>
    <col min="1004" max="1004" width="122.42578125" style="2" customWidth="1"/>
    <col min="1005" max="1005" width="7.140625" style="2" bestFit="1" customWidth="1"/>
    <col min="1006" max="1006" width="7.140625" style="2" customWidth="1"/>
    <col min="1007" max="1010" width="15.7109375" style="2" customWidth="1"/>
    <col min="1011" max="1257" width="11.5703125" style="2"/>
    <col min="1258" max="1258" width="5.5703125" style="2" customWidth="1"/>
    <col min="1259" max="1259" width="6.28515625" style="2" customWidth="1"/>
    <col min="1260" max="1260" width="122.42578125" style="2" customWidth="1"/>
    <col min="1261" max="1261" width="7.140625" style="2" bestFit="1" customWidth="1"/>
    <col min="1262" max="1262" width="7.140625" style="2" customWidth="1"/>
    <col min="1263" max="1266" width="15.7109375" style="2" customWidth="1"/>
    <col min="1267" max="1513" width="11.5703125" style="2"/>
    <col min="1514" max="1514" width="5.5703125" style="2" customWidth="1"/>
    <col min="1515" max="1515" width="6.28515625" style="2" customWidth="1"/>
    <col min="1516" max="1516" width="122.42578125" style="2" customWidth="1"/>
    <col min="1517" max="1517" width="7.140625" style="2" bestFit="1" customWidth="1"/>
    <col min="1518" max="1518" width="7.140625" style="2" customWidth="1"/>
    <col min="1519" max="1522" width="15.7109375" style="2" customWidth="1"/>
    <col min="1523" max="1769" width="11.5703125" style="2"/>
    <col min="1770" max="1770" width="5.5703125" style="2" customWidth="1"/>
    <col min="1771" max="1771" width="6.28515625" style="2" customWidth="1"/>
    <col min="1772" max="1772" width="122.42578125" style="2" customWidth="1"/>
    <col min="1773" max="1773" width="7.140625" style="2" bestFit="1" customWidth="1"/>
    <col min="1774" max="1774" width="7.140625" style="2" customWidth="1"/>
    <col min="1775" max="1778" width="15.7109375" style="2" customWidth="1"/>
    <col min="1779" max="2025" width="11.5703125" style="2"/>
    <col min="2026" max="2026" width="5.5703125" style="2" customWidth="1"/>
    <col min="2027" max="2027" width="6.28515625" style="2" customWidth="1"/>
    <col min="2028" max="2028" width="122.42578125" style="2" customWidth="1"/>
    <col min="2029" max="2029" width="7.140625" style="2" bestFit="1" customWidth="1"/>
    <col min="2030" max="2030" width="7.140625" style="2" customWidth="1"/>
    <col min="2031" max="2034" width="15.7109375" style="2" customWidth="1"/>
    <col min="2035" max="2281" width="11.5703125" style="2"/>
    <col min="2282" max="2282" width="5.5703125" style="2" customWidth="1"/>
    <col min="2283" max="2283" width="6.28515625" style="2" customWidth="1"/>
    <col min="2284" max="2284" width="122.42578125" style="2" customWidth="1"/>
    <col min="2285" max="2285" width="7.140625" style="2" bestFit="1" customWidth="1"/>
    <col min="2286" max="2286" width="7.140625" style="2" customWidth="1"/>
    <col min="2287" max="2290" width="15.7109375" style="2" customWidth="1"/>
    <col min="2291" max="2537" width="11.5703125" style="2"/>
    <col min="2538" max="2538" width="5.5703125" style="2" customWidth="1"/>
    <col min="2539" max="2539" width="6.28515625" style="2" customWidth="1"/>
    <col min="2540" max="2540" width="122.42578125" style="2" customWidth="1"/>
    <col min="2541" max="2541" width="7.140625" style="2" bestFit="1" customWidth="1"/>
    <col min="2542" max="2542" width="7.140625" style="2" customWidth="1"/>
    <col min="2543" max="2546" width="15.7109375" style="2" customWidth="1"/>
    <col min="2547" max="2793" width="11.5703125" style="2"/>
    <col min="2794" max="2794" width="5.5703125" style="2" customWidth="1"/>
    <col min="2795" max="2795" width="6.28515625" style="2" customWidth="1"/>
    <col min="2796" max="2796" width="122.42578125" style="2" customWidth="1"/>
    <col min="2797" max="2797" width="7.140625" style="2" bestFit="1" customWidth="1"/>
    <col min="2798" max="2798" width="7.140625" style="2" customWidth="1"/>
    <col min="2799" max="2802" width="15.7109375" style="2" customWidth="1"/>
    <col min="2803" max="3049" width="11.5703125" style="2"/>
    <col min="3050" max="3050" width="5.5703125" style="2" customWidth="1"/>
    <col min="3051" max="3051" width="6.28515625" style="2" customWidth="1"/>
    <col min="3052" max="3052" width="122.42578125" style="2" customWidth="1"/>
    <col min="3053" max="3053" width="7.140625" style="2" bestFit="1" customWidth="1"/>
    <col min="3054" max="3054" width="7.140625" style="2" customWidth="1"/>
    <col min="3055" max="3058" width="15.7109375" style="2" customWidth="1"/>
    <col min="3059" max="3305" width="11.5703125" style="2"/>
    <col min="3306" max="3306" width="5.5703125" style="2" customWidth="1"/>
    <col min="3307" max="3307" width="6.28515625" style="2" customWidth="1"/>
    <col min="3308" max="3308" width="122.42578125" style="2" customWidth="1"/>
    <col min="3309" max="3309" width="7.140625" style="2" bestFit="1" customWidth="1"/>
    <col min="3310" max="3310" width="7.140625" style="2" customWidth="1"/>
    <col min="3311" max="3314" width="15.7109375" style="2" customWidth="1"/>
    <col min="3315" max="3561" width="11.5703125" style="2"/>
    <col min="3562" max="3562" width="5.5703125" style="2" customWidth="1"/>
    <col min="3563" max="3563" width="6.28515625" style="2" customWidth="1"/>
    <col min="3564" max="3564" width="122.42578125" style="2" customWidth="1"/>
    <col min="3565" max="3565" width="7.140625" style="2" bestFit="1" customWidth="1"/>
    <col min="3566" max="3566" width="7.140625" style="2" customWidth="1"/>
    <col min="3567" max="3570" width="15.7109375" style="2" customWidth="1"/>
    <col min="3571" max="3817" width="11.5703125" style="2"/>
    <col min="3818" max="3818" width="5.5703125" style="2" customWidth="1"/>
    <col min="3819" max="3819" width="6.28515625" style="2" customWidth="1"/>
    <col min="3820" max="3820" width="122.42578125" style="2" customWidth="1"/>
    <col min="3821" max="3821" width="7.140625" style="2" bestFit="1" customWidth="1"/>
    <col min="3822" max="3822" width="7.140625" style="2" customWidth="1"/>
    <col min="3823" max="3826" width="15.7109375" style="2" customWidth="1"/>
    <col min="3827" max="4073" width="11.5703125" style="2"/>
    <col min="4074" max="4074" width="5.5703125" style="2" customWidth="1"/>
    <col min="4075" max="4075" width="6.28515625" style="2" customWidth="1"/>
    <col min="4076" max="4076" width="122.42578125" style="2" customWidth="1"/>
    <col min="4077" max="4077" width="7.140625" style="2" bestFit="1" customWidth="1"/>
    <col min="4078" max="4078" width="7.140625" style="2" customWidth="1"/>
    <col min="4079" max="4082" width="15.7109375" style="2" customWidth="1"/>
    <col min="4083" max="4329" width="11.5703125" style="2"/>
    <col min="4330" max="4330" width="5.5703125" style="2" customWidth="1"/>
    <col min="4331" max="4331" width="6.28515625" style="2" customWidth="1"/>
    <col min="4332" max="4332" width="122.42578125" style="2" customWidth="1"/>
    <col min="4333" max="4333" width="7.140625" style="2" bestFit="1" customWidth="1"/>
    <col min="4334" max="4334" width="7.140625" style="2" customWidth="1"/>
    <col min="4335" max="4338" width="15.7109375" style="2" customWidth="1"/>
    <col min="4339" max="4585" width="11.5703125" style="2"/>
    <col min="4586" max="4586" width="5.5703125" style="2" customWidth="1"/>
    <col min="4587" max="4587" width="6.28515625" style="2" customWidth="1"/>
    <col min="4588" max="4588" width="122.42578125" style="2" customWidth="1"/>
    <col min="4589" max="4589" width="7.140625" style="2" bestFit="1" customWidth="1"/>
    <col min="4590" max="4590" width="7.140625" style="2" customWidth="1"/>
    <col min="4591" max="4594" width="15.7109375" style="2" customWidth="1"/>
    <col min="4595" max="4841" width="11.5703125" style="2"/>
    <col min="4842" max="4842" width="5.5703125" style="2" customWidth="1"/>
    <col min="4843" max="4843" width="6.28515625" style="2" customWidth="1"/>
    <col min="4844" max="4844" width="122.42578125" style="2" customWidth="1"/>
    <col min="4845" max="4845" width="7.140625" style="2" bestFit="1" customWidth="1"/>
    <col min="4846" max="4846" width="7.140625" style="2" customWidth="1"/>
    <col min="4847" max="4850" width="15.7109375" style="2" customWidth="1"/>
    <col min="4851" max="5097" width="11.5703125" style="2"/>
    <col min="5098" max="5098" width="5.5703125" style="2" customWidth="1"/>
    <col min="5099" max="5099" width="6.28515625" style="2" customWidth="1"/>
    <col min="5100" max="5100" width="122.42578125" style="2" customWidth="1"/>
    <col min="5101" max="5101" width="7.140625" style="2" bestFit="1" customWidth="1"/>
    <col min="5102" max="5102" width="7.140625" style="2" customWidth="1"/>
    <col min="5103" max="5106" width="15.7109375" style="2" customWidth="1"/>
    <col min="5107" max="5353" width="11.5703125" style="2"/>
    <col min="5354" max="5354" width="5.5703125" style="2" customWidth="1"/>
    <col min="5355" max="5355" width="6.28515625" style="2" customWidth="1"/>
    <col min="5356" max="5356" width="122.42578125" style="2" customWidth="1"/>
    <col min="5357" max="5357" width="7.140625" style="2" bestFit="1" customWidth="1"/>
    <col min="5358" max="5358" width="7.140625" style="2" customWidth="1"/>
    <col min="5359" max="5362" width="15.7109375" style="2" customWidth="1"/>
    <col min="5363" max="5609" width="11.5703125" style="2"/>
    <col min="5610" max="5610" width="5.5703125" style="2" customWidth="1"/>
    <col min="5611" max="5611" width="6.28515625" style="2" customWidth="1"/>
    <col min="5612" max="5612" width="122.42578125" style="2" customWidth="1"/>
    <col min="5613" max="5613" width="7.140625" style="2" bestFit="1" customWidth="1"/>
    <col min="5614" max="5614" width="7.140625" style="2" customWidth="1"/>
    <col min="5615" max="5618" width="15.7109375" style="2" customWidth="1"/>
    <col min="5619" max="5865" width="11.5703125" style="2"/>
    <col min="5866" max="5866" width="5.5703125" style="2" customWidth="1"/>
    <col min="5867" max="5867" width="6.28515625" style="2" customWidth="1"/>
    <col min="5868" max="5868" width="122.42578125" style="2" customWidth="1"/>
    <col min="5869" max="5869" width="7.140625" style="2" bestFit="1" customWidth="1"/>
    <col min="5870" max="5870" width="7.140625" style="2" customWidth="1"/>
    <col min="5871" max="5874" width="15.7109375" style="2" customWidth="1"/>
    <col min="5875" max="6121" width="11.5703125" style="2"/>
    <col min="6122" max="6122" width="5.5703125" style="2" customWidth="1"/>
    <col min="6123" max="6123" width="6.28515625" style="2" customWidth="1"/>
    <col min="6124" max="6124" width="122.42578125" style="2" customWidth="1"/>
    <col min="6125" max="6125" width="7.140625" style="2" bestFit="1" customWidth="1"/>
    <col min="6126" max="6126" width="7.140625" style="2" customWidth="1"/>
    <col min="6127" max="6130" width="15.7109375" style="2" customWidth="1"/>
    <col min="6131" max="6377" width="11.5703125" style="2"/>
    <col min="6378" max="6378" width="5.5703125" style="2" customWidth="1"/>
    <col min="6379" max="6379" width="6.28515625" style="2" customWidth="1"/>
    <col min="6380" max="6380" width="122.42578125" style="2" customWidth="1"/>
    <col min="6381" max="6381" width="7.140625" style="2" bestFit="1" customWidth="1"/>
    <col min="6382" max="6382" width="7.140625" style="2" customWidth="1"/>
    <col min="6383" max="6386" width="15.7109375" style="2" customWidth="1"/>
    <col min="6387" max="6633" width="11.5703125" style="2"/>
    <col min="6634" max="6634" width="5.5703125" style="2" customWidth="1"/>
    <col min="6635" max="6635" width="6.28515625" style="2" customWidth="1"/>
    <col min="6636" max="6636" width="122.42578125" style="2" customWidth="1"/>
    <col min="6637" max="6637" width="7.140625" style="2" bestFit="1" customWidth="1"/>
    <col min="6638" max="6638" width="7.140625" style="2" customWidth="1"/>
    <col min="6639" max="6642" width="15.7109375" style="2" customWidth="1"/>
    <col min="6643" max="6889" width="11.5703125" style="2"/>
    <col min="6890" max="6890" width="5.5703125" style="2" customWidth="1"/>
    <col min="6891" max="6891" width="6.28515625" style="2" customWidth="1"/>
    <col min="6892" max="6892" width="122.42578125" style="2" customWidth="1"/>
    <col min="6893" max="6893" width="7.140625" style="2" bestFit="1" customWidth="1"/>
    <col min="6894" max="6894" width="7.140625" style="2" customWidth="1"/>
    <col min="6895" max="6898" width="15.7109375" style="2" customWidth="1"/>
    <col min="6899" max="7145" width="11.5703125" style="2"/>
    <col min="7146" max="7146" width="5.5703125" style="2" customWidth="1"/>
    <col min="7147" max="7147" width="6.28515625" style="2" customWidth="1"/>
    <col min="7148" max="7148" width="122.42578125" style="2" customWidth="1"/>
    <col min="7149" max="7149" width="7.140625" style="2" bestFit="1" customWidth="1"/>
    <col min="7150" max="7150" width="7.140625" style="2" customWidth="1"/>
    <col min="7151" max="7154" width="15.7109375" style="2" customWidth="1"/>
    <col min="7155" max="7401" width="11.5703125" style="2"/>
    <col min="7402" max="7402" width="5.5703125" style="2" customWidth="1"/>
    <col min="7403" max="7403" width="6.28515625" style="2" customWidth="1"/>
    <col min="7404" max="7404" width="122.42578125" style="2" customWidth="1"/>
    <col min="7405" max="7405" width="7.140625" style="2" bestFit="1" customWidth="1"/>
    <col min="7406" max="7406" width="7.140625" style="2" customWidth="1"/>
    <col min="7407" max="7410" width="15.7109375" style="2" customWidth="1"/>
    <col min="7411" max="7657" width="11.5703125" style="2"/>
    <col min="7658" max="7658" width="5.5703125" style="2" customWidth="1"/>
    <col min="7659" max="7659" width="6.28515625" style="2" customWidth="1"/>
    <col min="7660" max="7660" width="122.42578125" style="2" customWidth="1"/>
    <col min="7661" max="7661" width="7.140625" style="2" bestFit="1" customWidth="1"/>
    <col min="7662" max="7662" width="7.140625" style="2" customWidth="1"/>
    <col min="7663" max="7666" width="15.7109375" style="2" customWidth="1"/>
    <col min="7667" max="7913" width="11.5703125" style="2"/>
    <col min="7914" max="7914" width="5.5703125" style="2" customWidth="1"/>
    <col min="7915" max="7915" width="6.28515625" style="2" customWidth="1"/>
    <col min="7916" max="7916" width="122.42578125" style="2" customWidth="1"/>
    <col min="7917" max="7917" width="7.140625" style="2" bestFit="1" customWidth="1"/>
    <col min="7918" max="7918" width="7.140625" style="2" customWidth="1"/>
    <col min="7919" max="7922" width="15.7109375" style="2" customWidth="1"/>
    <col min="7923" max="8169" width="11.5703125" style="2"/>
    <col min="8170" max="8170" width="5.5703125" style="2" customWidth="1"/>
    <col min="8171" max="8171" width="6.28515625" style="2" customWidth="1"/>
    <col min="8172" max="8172" width="122.42578125" style="2" customWidth="1"/>
    <col min="8173" max="8173" width="7.140625" style="2" bestFit="1" customWidth="1"/>
    <col min="8174" max="8174" width="7.140625" style="2" customWidth="1"/>
    <col min="8175" max="8178" width="15.7109375" style="2" customWidth="1"/>
    <col min="8179" max="8425" width="11.5703125" style="2"/>
    <col min="8426" max="8426" width="5.5703125" style="2" customWidth="1"/>
    <col min="8427" max="8427" width="6.28515625" style="2" customWidth="1"/>
    <col min="8428" max="8428" width="122.42578125" style="2" customWidth="1"/>
    <col min="8429" max="8429" width="7.140625" style="2" bestFit="1" customWidth="1"/>
    <col min="8430" max="8430" width="7.140625" style="2" customWidth="1"/>
    <col min="8431" max="8434" width="15.7109375" style="2" customWidth="1"/>
    <col min="8435" max="8681" width="11.5703125" style="2"/>
    <col min="8682" max="8682" width="5.5703125" style="2" customWidth="1"/>
    <col min="8683" max="8683" width="6.28515625" style="2" customWidth="1"/>
    <col min="8684" max="8684" width="122.42578125" style="2" customWidth="1"/>
    <col min="8685" max="8685" width="7.140625" style="2" bestFit="1" customWidth="1"/>
    <col min="8686" max="8686" width="7.140625" style="2" customWidth="1"/>
    <col min="8687" max="8690" width="15.7109375" style="2" customWidth="1"/>
    <col min="8691" max="8937" width="11.5703125" style="2"/>
    <col min="8938" max="8938" width="5.5703125" style="2" customWidth="1"/>
    <col min="8939" max="8939" width="6.28515625" style="2" customWidth="1"/>
    <col min="8940" max="8940" width="122.42578125" style="2" customWidth="1"/>
    <col min="8941" max="8941" width="7.140625" style="2" bestFit="1" customWidth="1"/>
    <col min="8942" max="8942" width="7.140625" style="2" customWidth="1"/>
    <col min="8943" max="8946" width="15.7109375" style="2" customWidth="1"/>
    <col min="8947" max="9193" width="11.5703125" style="2"/>
    <col min="9194" max="9194" width="5.5703125" style="2" customWidth="1"/>
    <col min="9195" max="9195" width="6.28515625" style="2" customWidth="1"/>
    <col min="9196" max="9196" width="122.42578125" style="2" customWidth="1"/>
    <col min="9197" max="9197" width="7.140625" style="2" bestFit="1" customWidth="1"/>
    <col min="9198" max="9198" width="7.140625" style="2" customWidth="1"/>
    <col min="9199" max="9202" width="15.7109375" style="2" customWidth="1"/>
    <col min="9203" max="9449" width="11.5703125" style="2"/>
    <col min="9450" max="9450" width="5.5703125" style="2" customWidth="1"/>
    <col min="9451" max="9451" width="6.28515625" style="2" customWidth="1"/>
    <col min="9452" max="9452" width="122.42578125" style="2" customWidth="1"/>
    <col min="9453" max="9453" width="7.140625" style="2" bestFit="1" customWidth="1"/>
    <col min="9454" max="9454" width="7.140625" style="2" customWidth="1"/>
    <col min="9455" max="9458" width="15.7109375" style="2" customWidth="1"/>
    <col min="9459" max="9705" width="11.5703125" style="2"/>
    <col min="9706" max="9706" width="5.5703125" style="2" customWidth="1"/>
    <col min="9707" max="9707" width="6.28515625" style="2" customWidth="1"/>
    <col min="9708" max="9708" width="122.42578125" style="2" customWidth="1"/>
    <col min="9709" max="9709" width="7.140625" style="2" bestFit="1" customWidth="1"/>
    <col min="9710" max="9710" width="7.140625" style="2" customWidth="1"/>
    <col min="9711" max="9714" width="15.7109375" style="2" customWidth="1"/>
    <col min="9715" max="9961" width="11.5703125" style="2"/>
    <col min="9962" max="9962" width="5.5703125" style="2" customWidth="1"/>
    <col min="9963" max="9963" width="6.28515625" style="2" customWidth="1"/>
    <col min="9964" max="9964" width="122.42578125" style="2" customWidth="1"/>
    <col min="9965" max="9965" width="7.140625" style="2" bestFit="1" customWidth="1"/>
    <col min="9966" max="9966" width="7.140625" style="2" customWidth="1"/>
    <col min="9967" max="9970" width="15.7109375" style="2" customWidth="1"/>
    <col min="9971" max="10217" width="11.5703125" style="2"/>
    <col min="10218" max="10218" width="5.5703125" style="2" customWidth="1"/>
    <col min="10219" max="10219" width="6.28515625" style="2" customWidth="1"/>
    <col min="10220" max="10220" width="122.42578125" style="2" customWidth="1"/>
    <col min="10221" max="10221" width="7.140625" style="2" bestFit="1" customWidth="1"/>
    <col min="10222" max="10222" width="7.140625" style="2" customWidth="1"/>
    <col min="10223" max="10226" width="15.7109375" style="2" customWidth="1"/>
    <col min="10227" max="10473" width="11.5703125" style="2"/>
    <col min="10474" max="10474" width="5.5703125" style="2" customWidth="1"/>
    <col min="10475" max="10475" width="6.28515625" style="2" customWidth="1"/>
    <col min="10476" max="10476" width="122.42578125" style="2" customWidth="1"/>
    <col min="10477" max="10477" width="7.140625" style="2" bestFit="1" customWidth="1"/>
    <col min="10478" max="10478" width="7.140625" style="2" customWidth="1"/>
    <col min="10479" max="10482" width="15.7109375" style="2" customWidth="1"/>
    <col min="10483" max="10729" width="11.5703125" style="2"/>
    <col min="10730" max="10730" width="5.5703125" style="2" customWidth="1"/>
    <col min="10731" max="10731" width="6.28515625" style="2" customWidth="1"/>
    <col min="10732" max="10732" width="122.42578125" style="2" customWidth="1"/>
    <col min="10733" max="10733" width="7.140625" style="2" bestFit="1" customWidth="1"/>
    <col min="10734" max="10734" width="7.140625" style="2" customWidth="1"/>
    <col min="10735" max="10738" width="15.7109375" style="2" customWidth="1"/>
    <col min="10739" max="10985" width="11.5703125" style="2"/>
    <col min="10986" max="10986" width="5.5703125" style="2" customWidth="1"/>
    <col min="10987" max="10987" width="6.28515625" style="2" customWidth="1"/>
    <col min="10988" max="10988" width="122.42578125" style="2" customWidth="1"/>
    <col min="10989" max="10989" width="7.140625" style="2" bestFit="1" customWidth="1"/>
    <col min="10990" max="10990" width="7.140625" style="2" customWidth="1"/>
    <col min="10991" max="10994" width="15.7109375" style="2" customWidth="1"/>
    <col min="10995" max="11241" width="11.5703125" style="2"/>
    <col min="11242" max="11242" width="5.5703125" style="2" customWidth="1"/>
    <col min="11243" max="11243" width="6.28515625" style="2" customWidth="1"/>
    <col min="11244" max="11244" width="122.42578125" style="2" customWidth="1"/>
    <col min="11245" max="11245" width="7.140625" style="2" bestFit="1" customWidth="1"/>
    <col min="11246" max="11246" width="7.140625" style="2" customWidth="1"/>
    <col min="11247" max="11250" width="15.7109375" style="2" customWidth="1"/>
    <col min="11251" max="11497" width="11.5703125" style="2"/>
    <col min="11498" max="11498" width="5.5703125" style="2" customWidth="1"/>
    <col min="11499" max="11499" width="6.28515625" style="2" customWidth="1"/>
    <col min="11500" max="11500" width="122.42578125" style="2" customWidth="1"/>
    <col min="11501" max="11501" width="7.140625" style="2" bestFit="1" customWidth="1"/>
    <col min="11502" max="11502" width="7.140625" style="2" customWidth="1"/>
    <col min="11503" max="11506" width="15.7109375" style="2" customWidth="1"/>
    <col min="11507" max="11753" width="11.5703125" style="2"/>
    <col min="11754" max="11754" width="5.5703125" style="2" customWidth="1"/>
    <col min="11755" max="11755" width="6.28515625" style="2" customWidth="1"/>
    <col min="11756" max="11756" width="122.42578125" style="2" customWidth="1"/>
    <col min="11757" max="11757" width="7.140625" style="2" bestFit="1" customWidth="1"/>
    <col min="11758" max="11758" width="7.140625" style="2" customWidth="1"/>
    <col min="11759" max="11762" width="15.7109375" style="2" customWidth="1"/>
    <col min="11763" max="12009" width="11.5703125" style="2"/>
    <col min="12010" max="12010" width="5.5703125" style="2" customWidth="1"/>
    <col min="12011" max="12011" width="6.28515625" style="2" customWidth="1"/>
    <col min="12012" max="12012" width="122.42578125" style="2" customWidth="1"/>
    <col min="12013" max="12013" width="7.140625" style="2" bestFit="1" customWidth="1"/>
    <col min="12014" max="12014" width="7.140625" style="2" customWidth="1"/>
    <col min="12015" max="12018" width="15.7109375" style="2" customWidth="1"/>
    <col min="12019" max="12265" width="11.5703125" style="2"/>
    <col min="12266" max="12266" width="5.5703125" style="2" customWidth="1"/>
    <col min="12267" max="12267" width="6.28515625" style="2" customWidth="1"/>
    <col min="12268" max="12268" width="122.42578125" style="2" customWidth="1"/>
    <col min="12269" max="12269" width="7.140625" style="2" bestFit="1" customWidth="1"/>
    <col min="12270" max="12270" width="7.140625" style="2" customWidth="1"/>
    <col min="12271" max="12274" width="15.7109375" style="2" customWidth="1"/>
    <col min="12275" max="12521" width="11.5703125" style="2"/>
    <col min="12522" max="12522" width="5.5703125" style="2" customWidth="1"/>
    <col min="12523" max="12523" width="6.28515625" style="2" customWidth="1"/>
    <col min="12524" max="12524" width="122.42578125" style="2" customWidth="1"/>
    <col min="12525" max="12525" width="7.140625" style="2" bestFit="1" customWidth="1"/>
    <col min="12526" max="12526" width="7.140625" style="2" customWidth="1"/>
    <col min="12527" max="12530" width="15.7109375" style="2" customWidth="1"/>
    <col min="12531" max="12777" width="11.5703125" style="2"/>
    <col min="12778" max="12778" width="5.5703125" style="2" customWidth="1"/>
    <col min="12779" max="12779" width="6.28515625" style="2" customWidth="1"/>
    <col min="12780" max="12780" width="122.42578125" style="2" customWidth="1"/>
    <col min="12781" max="12781" width="7.140625" style="2" bestFit="1" customWidth="1"/>
    <col min="12782" max="12782" width="7.140625" style="2" customWidth="1"/>
    <col min="12783" max="12786" width="15.7109375" style="2" customWidth="1"/>
    <col min="12787" max="13033" width="11.5703125" style="2"/>
    <col min="13034" max="13034" width="5.5703125" style="2" customWidth="1"/>
    <col min="13035" max="13035" width="6.28515625" style="2" customWidth="1"/>
    <col min="13036" max="13036" width="122.42578125" style="2" customWidth="1"/>
    <col min="13037" max="13037" width="7.140625" style="2" bestFit="1" customWidth="1"/>
    <col min="13038" max="13038" width="7.140625" style="2" customWidth="1"/>
    <col min="13039" max="13042" width="15.7109375" style="2" customWidth="1"/>
    <col min="13043" max="13289" width="11.5703125" style="2"/>
    <col min="13290" max="13290" width="5.5703125" style="2" customWidth="1"/>
    <col min="13291" max="13291" width="6.28515625" style="2" customWidth="1"/>
    <col min="13292" max="13292" width="122.42578125" style="2" customWidth="1"/>
    <col min="13293" max="13293" width="7.140625" style="2" bestFit="1" customWidth="1"/>
    <col min="13294" max="13294" width="7.140625" style="2" customWidth="1"/>
    <col min="13295" max="13298" width="15.7109375" style="2" customWidth="1"/>
    <col min="13299" max="13545" width="11.5703125" style="2"/>
    <col min="13546" max="13546" width="5.5703125" style="2" customWidth="1"/>
    <col min="13547" max="13547" width="6.28515625" style="2" customWidth="1"/>
    <col min="13548" max="13548" width="122.42578125" style="2" customWidth="1"/>
    <col min="13549" max="13549" width="7.140625" style="2" bestFit="1" customWidth="1"/>
    <col min="13550" max="13550" width="7.140625" style="2" customWidth="1"/>
    <col min="13551" max="13554" width="15.7109375" style="2" customWidth="1"/>
    <col min="13555" max="13801" width="11.5703125" style="2"/>
    <col min="13802" max="13802" width="5.5703125" style="2" customWidth="1"/>
    <col min="13803" max="13803" width="6.28515625" style="2" customWidth="1"/>
    <col min="13804" max="13804" width="122.42578125" style="2" customWidth="1"/>
    <col min="13805" max="13805" width="7.140625" style="2" bestFit="1" customWidth="1"/>
    <col min="13806" max="13806" width="7.140625" style="2" customWidth="1"/>
    <col min="13807" max="13810" width="15.7109375" style="2" customWidth="1"/>
    <col min="13811" max="14057" width="11.5703125" style="2"/>
    <col min="14058" max="14058" width="5.5703125" style="2" customWidth="1"/>
    <col min="14059" max="14059" width="6.28515625" style="2" customWidth="1"/>
    <col min="14060" max="14060" width="122.42578125" style="2" customWidth="1"/>
    <col min="14061" max="14061" width="7.140625" style="2" bestFit="1" customWidth="1"/>
    <col min="14062" max="14062" width="7.140625" style="2" customWidth="1"/>
    <col min="14063" max="14066" width="15.7109375" style="2" customWidth="1"/>
    <col min="14067" max="14313" width="11.5703125" style="2"/>
    <col min="14314" max="14314" width="5.5703125" style="2" customWidth="1"/>
    <col min="14315" max="14315" width="6.28515625" style="2" customWidth="1"/>
    <col min="14316" max="14316" width="122.42578125" style="2" customWidth="1"/>
    <col min="14317" max="14317" width="7.140625" style="2" bestFit="1" customWidth="1"/>
    <col min="14318" max="14318" width="7.140625" style="2" customWidth="1"/>
    <col min="14319" max="14322" width="15.7109375" style="2" customWidth="1"/>
    <col min="14323" max="14569" width="11.5703125" style="2"/>
    <col min="14570" max="14570" width="5.5703125" style="2" customWidth="1"/>
    <col min="14571" max="14571" width="6.28515625" style="2" customWidth="1"/>
    <col min="14572" max="14572" width="122.42578125" style="2" customWidth="1"/>
    <col min="14573" max="14573" width="7.140625" style="2" bestFit="1" customWidth="1"/>
    <col min="14574" max="14574" width="7.140625" style="2" customWidth="1"/>
    <col min="14575" max="14578" width="15.7109375" style="2" customWidth="1"/>
    <col min="14579" max="14825" width="11.5703125" style="2"/>
    <col min="14826" max="14826" width="5.5703125" style="2" customWidth="1"/>
    <col min="14827" max="14827" width="6.28515625" style="2" customWidth="1"/>
    <col min="14828" max="14828" width="122.42578125" style="2" customWidth="1"/>
    <col min="14829" max="14829" width="7.140625" style="2" bestFit="1" customWidth="1"/>
    <col min="14830" max="14830" width="7.140625" style="2" customWidth="1"/>
    <col min="14831" max="14834" width="15.7109375" style="2" customWidth="1"/>
    <col min="14835" max="15081" width="11.5703125" style="2"/>
    <col min="15082" max="15082" width="5.5703125" style="2" customWidth="1"/>
    <col min="15083" max="15083" width="6.28515625" style="2" customWidth="1"/>
    <col min="15084" max="15084" width="122.42578125" style="2" customWidth="1"/>
    <col min="15085" max="15085" width="7.140625" style="2" bestFit="1" customWidth="1"/>
    <col min="15086" max="15086" width="7.140625" style="2" customWidth="1"/>
    <col min="15087" max="15090" width="15.7109375" style="2" customWidth="1"/>
    <col min="15091" max="15337" width="11.5703125" style="2"/>
    <col min="15338" max="15338" width="5.5703125" style="2" customWidth="1"/>
    <col min="15339" max="15339" width="6.28515625" style="2" customWidth="1"/>
    <col min="15340" max="15340" width="122.42578125" style="2" customWidth="1"/>
    <col min="15341" max="15341" width="7.140625" style="2" bestFit="1" customWidth="1"/>
    <col min="15342" max="15342" width="7.140625" style="2" customWidth="1"/>
    <col min="15343" max="15346" width="15.7109375" style="2" customWidth="1"/>
    <col min="15347" max="15593" width="11.5703125" style="2"/>
    <col min="15594" max="15594" width="5.5703125" style="2" customWidth="1"/>
    <col min="15595" max="15595" width="6.28515625" style="2" customWidth="1"/>
    <col min="15596" max="15596" width="122.42578125" style="2" customWidth="1"/>
    <col min="15597" max="15597" width="7.140625" style="2" bestFit="1" customWidth="1"/>
    <col min="15598" max="15598" width="7.140625" style="2" customWidth="1"/>
    <col min="15599" max="15602" width="15.7109375" style="2" customWidth="1"/>
    <col min="15603" max="15849" width="11.5703125" style="2"/>
    <col min="15850" max="15850" width="5.5703125" style="2" customWidth="1"/>
    <col min="15851" max="15851" width="6.28515625" style="2" customWidth="1"/>
    <col min="15852" max="15852" width="122.42578125" style="2" customWidth="1"/>
    <col min="15853" max="15853" width="7.140625" style="2" bestFit="1" customWidth="1"/>
    <col min="15854" max="15854" width="7.140625" style="2" customWidth="1"/>
    <col min="15855" max="15858" width="15.7109375" style="2" customWidth="1"/>
    <col min="15859" max="16105" width="11.5703125" style="2"/>
    <col min="16106" max="16106" width="5.5703125" style="2" customWidth="1"/>
    <col min="16107" max="16107" width="6.28515625" style="2" customWidth="1"/>
    <col min="16108" max="16108" width="122.42578125" style="2" customWidth="1"/>
    <col min="16109" max="16109" width="7.140625" style="2" bestFit="1" customWidth="1"/>
    <col min="16110" max="16110" width="7.140625" style="2" customWidth="1"/>
    <col min="16111" max="16114" width="15.7109375" style="2" customWidth="1"/>
    <col min="16115" max="16370" width="11.5703125" style="2"/>
    <col min="16371" max="16384" width="11.5703125" style="2" customWidth="1"/>
  </cols>
  <sheetData>
    <row r="1" spans="1:9" ht="97.5" customHeight="1" thickBot="1" x14ac:dyDescent="0.25">
      <c r="A1" s="768" t="str">
        <f>+CARÁTULA!B16</f>
        <v>PROYECTO: 
CONSTRUCCIÓN DE LA ESTACIÓN TRANSFORMADORA MENDOZA NORTE 220/132 kV Y
OBRAS COMPLEMENTARIAS
ALTERNATIVA 1
OBLIGATORIA</v>
      </c>
      <c r="B1" s="769"/>
      <c r="C1" s="769"/>
      <c r="D1" s="769"/>
      <c r="E1" s="769"/>
      <c r="F1" s="769"/>
      <c r="G1" s="769"/>
      <c r="H1" s="769"/>
      <c r="I1" s="770"/>
    </row>
    <row r="2" spans="1:9" ht="5.0999999999999996" customHeight="1" thickBot="1" x14ac:dyDescent="0.25">
      <c r="A2" s="9"/>
      <c r="B2" s="9"/>
      <c r="C2" s="8"/>
      <c r="D2" s="9"/>
      <c r="E2" s="9"/>
      <c r="F2" s="8"/>
      <c r="G2" s="8"/>
      <c r="H2" s="8"/>
      <c r="I2" s="8"/>
    </row>
    <row r="3" spans="1:9" ht="22.9" customHeight="1" thickBot="1" x14ac:dyDescent="0.25">
      <c r="A3" s="768" t="str">
        <f>+INDICE!C9</f>
        <v>C-1.2 Obras Civiles ET Mendoza Norte 220/132 kV</v>
      </c>
      <c r="B3" s="769"/>
      <c r="C3" s="769"/>
      <c r="D3" s="769"/>
      <c r="E3" s="769"/>
      <c r="F3" s="769"/>
      <c r="G3" s="769"/>
      <c r="H3" s="769"/>
      <c r="I3" s="769"/>
    </row>
    <row r="4" spans="1:9" ht="5.0999999999999996" customHeight="1" thickBot="1" x14ac:dyDescent="0.25">
      <c r="A4" s="9"/>
      <c r="B4" s="9"/>
      <c r="C4" s="8"/>
      <c r="D4" s="8"/>
      <c r="E4" s="8"/>
      <c r="F4" s="8"/>
      <c r="G4" s="8"/>
    </row>
    <row r="5" spans="1:9" ht="15.75" x14ac:dyDescent="0.2">
      <c r="A5" s="771" t="s">
        <v>28</v>
      </c>
      <c r="B5" s="774" t="s">
        <v>29</v>
      </c>
      <c r="C5" s="80"/>
      <c r="D5" s="755" t="s">
        <v>30</v>
      </c>
      <c r="E5" s="755" t="s">
        <v>31</v>
      </c>
      <c r="F5" s="777" t="s">
        <v>32</v>
      </c>
      <c r="G5" s="778"/>
      <c r="H5" s="777" t="s">
        <v>33</v>
      </c>
      <c r="I5" s="780"/>
    </row>
    <row r="6" spans="1:9" ht="15.75" x14ac:dyDescent="0.2">
      <c r="A6" s="772"/>
      <c r="B6" s="775"/>
      <c r="C6" s="81" t="s">
        <v>34</v>
      </c>
      <c r="D6" s="756"/>
      <c r="E6" s="756"/>
      <c r="F6" s="779"/>
      <c r="G6" s="779"/>
      <c r="H6" s="779"/>
      <c r="I6" s="781"/>
    </row>
    <row r="7" spans="1:9" ht="22.5" customHeight="1" thickBot="1" x14ac:dyDescent="0.25">
      <c r="A7" s="773"/>
      <c r="B7" s="776"/>
      <c r="C7" s="82"/>
      <c r="D7" s="757"/>
      <c r="E7" s="757"/>
      <c r="F7" s="26" t="s">
        <v>21</v>
      </c>
      <c r="G7" s="26" t="s">
        <v>22</v>
      </c>
      <c r="H7" s="26" t="s">
        <v>21</v>
      </c>
      <c r="I7" s="27" t="s">
        <v>22</v>
      </c>
    </row>
    <row r="8" spans="1:9" x14ac:dyDescent="0.2">
      <c r="A8" s="31">
        <v>1</v>
      </c>
      <c r="B8" s="30"/>
      <c r="C8" s="42" t="s">
        <v>138</v>
      </c>
      <c r="D8" s="330"/>
      <c r="E8" s="331"/>
      <c r="F8" s="319"/>
      <c r="G8" s="332"/>
      <c r="H8" s="277">
        <f>+SUM(H9:H13)</f>
        <v>0</v>
      </c>
      <c r="I8" s="278">
        <f>+SUM(I9:I13)</f>
        <v>0</v>
      </c>
    </row>
    <row r="9" spans="1:9" x14ac:dyDescent="0.2">
      <c r="A9" s="31"/>
      <c r="B9" s="30" t="s">
        <v>35</v>
      </c>
      <c r="C9" s="324" t="s">
        <v>461</v>
      </c>
      <c r="D9" s="330" t="s">
        <v>36</v>
      </c>
      <c r="E9" s="331">
        <v>1</v>
      </c>
      <c r="F9" s="306"/>
      <c r="G9" s="307"/>
      <c r="H9" s="271">
        <f>+E9*F9</f>
        <v>0</v>
      </c>
      <c r="I9" s="272">
        <f>+G9*E9</f>
        <v>0</v>
      </c>
    </row>
    <row r="10" spans="1:9" x14ac:dyDescent="0.2">
      <c r="A10" s="31"/>
      <c r="B10" s="30" t="s">
        <v>139</v>
      </c>
      <c r="C10" s="79" t="s">
        <v>140</v>
      </c>
      <c r="D10" s="330" t="s">
        <v>36</v>
      </c>
      <c r="E10" s="331">
        <v>1</v>
      </c>
      <c r="F10" s="306"/>
      <c r="G10" s="307"/>
      <c r="H10" s="271">
        <f>+E10*F10</f>
        <v>0</v>
      </c>
      <c r="I10" s="272">
        <f t="shared" ref="I10:I13" si="0">+G10*E10</f>
        <v>0</v>
      </c>
    </row>
    <row r="11" spans="1:9" x14ac:dyDescent="0.2">
      <c r="A11" s="31"/>
      <c r="B11" s="30" t="s">
        <v>141</v>
      </c>
      <c r="C11" s="79" t="s">
        <v>142</v>
      </c>
      <c r="D11" s="330" t="s">
        <v>36</v>
      </c>
      <c r="E11" s="331">
        <v>1</v>
      </c>
      <c r="F11" s="306"/>
      <c r="G11" s="307"/>
      <c r="H11" s="271">
        <f>+E11*F11</f>
        <v>0</v>
      </c>
      <c r="I11" s="272">
        <f t="shared" si="0"/>
        <v>0</v>
      </c>
    </row>
    <row r="12" spans="1:9" x14ac:dyDescent="0.2">
      <c r="A12" s="31"/>
      <c r="B12" s="30" t="s">
        <v>143</v>
      </c>
      <c r="C12" s="79" t="s">
        <v>144</v>
      </c>
      <c r="D12" s="330" t="s">
        <v>36</v>
      </c>
      <c r="E12" s="333">
        <v>1</v>
      </c>
      <c r="F12" s="306"/>
      <c r="G12" s="307"/>
      <c r="H12" s="271">
        <f>+E12*F12</f>
        <v>0</v>
      </c>
      <c r="I12" s="272">
        <f t="shared" si="0"/>
        <v>0</v>
      </c>
    </row>
    <row r="13" spans="1:9" x14ac:dyDescent="0.2">
      <c r="A13" s="31"/>
      <c r="B13" s="30" t="s">
        <v>145</v>
      </c>
      <c r="C13" s="79" t="s">
        <v>146</v>
      </c>
      <c r="D13" s="330" t="s">
        <v>36</v>
      </c>
      <c r="E13" s="331">
        <v>1</v>
      </c>
      <c r="F13" s="306"/>
      <c r="G13" s="307"/>
      <c r="H13" s="271">
        <f>+E13*F13</f>
        <v>0</v>
      </c>
      <c r="I13" s="272">
        <f t="shared" si="0"/>
        <v>0</v>
      </c>
    </row>
    <row r="14" spans="1:9" ht="4.5" customHeight="1" x14ac:dyDescent="0.2">
      <c r="A14" s="31"/>
      <c r="B14" s="30"/>
      <c r="C14" s="79"/>
      <c r="D14" s="330"/>
      <c r="E14" s="331"/>
      <c r="F14" s="306"/>
      <c r="G14" s="307"/>
      <c r="H14" s="271"/>
      <c r="I14" s="272"/>
    </row>
    <row r="15" spans="1:9" x14ac:dyDescent="0.2">
      <c r="A15" s="31">
        <v>2</v>
      </c>
      <c r="B15" s="30"/>
      <c r="C15" s="42" t="s">
        <v>147</v>
      </c>
      <c r="D15" s="330"/>
      <c r="E15" s="331"/>
      <c r="F15" s="306"/>
      <c r="G15" s="307"/>
      <c r="H15" s="277">
        <f>+SUM(H16:H17)</f>
        <v>0</v>
      </c>
      <c r="I15" s="278">
        <f>+SUM(I16:I17)</f>
        <v>0</v>
      </c>
    </row>
    <row r="16" spans="1:9" x14ac:dyDescent="0.2">
      <c r="A16" s="31"/>
      <c r="B16" s="30" t="s">
        <v>38</v>
      </c>
      <c r="C16" s="79" t="s">
        <v>148</v>
      </c>
      <c r="D16" s="330" t="s">
        <v>36</v>
      </c>
      <c r="E16" s="333">
        <v>1</v>
      </c>
      <c r="F16" s="306"/>
      <c r="G16" s="307"/>
      <c r="H16" s="271">
        <f>+F16*E16</f>
        <v>0</v>
      </c>
      <c r="I16" s="272">
        <f t="shared" ref="I16:I17" si="1">+G16*E16</f>
        <v>0</v>
      </c>
    </row>
    <row r="17" spans="1:9" x14ac:dyDescent="0.2">
      <c r="A17" s="31"/>
      <c r="B17" s="30" t="s">
        <v>41</v>
      </c>
      <c r="C17" s="79" t="s">
        <v>149</v>
      </c>
      <c r="D17" s="330" t="s">
        <v>36</v>
      </c>
      <c r="E17" s="333">
        <v>1</v>
      </c>
      <c r="F17" s="306"/>
      <c r="G17" s="307"/>
      <c r="H17" s="271">
        <f>+F17*E17</f>
        <v>0</v>
      </c>
      <c r="I17" s="272">
        <f t="shared" si="1"/>
        <v>0</v>
      </c>
    </row>
    <row r="18" spans="1:9" ht="4.5" customHeight="1" x14ac:dyDescent="0.2">
      <c r="A18" s="31"/>
      <c r="B18" s="30"/>
      <c r="C18" s="79"/>
      <c r="D18" s="330"/>
      <c r="E18" s="331"/>
      <c r="F18" s="306"/>
      <c r="G18" s="307"/>
      <c r="H18" s="271"/>
      <c r="I18" s="272"/>
    </row>
    <row r="19" spans="1:9" x14ac:dyDescent="0.2">
      <c r="A19" s="31">
        <v>3</v>
      </c>
      <c r="B19" s="30"/>
      <c r="C19" s="42" t="s">
        <v>150</v>
      </c>
      <c r="D19" s="330"/>
      <c r="E19" s="331"/>
      <c r="F19" s="306"/>
      <c r="G19" s="307"/>
      <c r="H19" s="277">
        <f>+SUM(H20:H22)</f>
        <v>0</v>
      </c>
      <c r="I19" s="278">
        <f>+SUM(I20:I22)</f>
        <v>0</v>
      </c>
    </row>
    <row r="20" spans="1:9" x14ac:dyDescent="0.2">
      <c r="A20" s="31"/>
      <c r="B20" s="30" t="s">
        <v>151</v>
      </c>
      <c r="C20" s="78" t="s">
        <v>152</v>
      </c>
      <c r="D20" s="330" t="s">
        <v>36</v>
      </c>
      <c r="E20" s="333">
        <v>1</v>
      </c>
      <c r="F20" s="306"/>
      <c r="G20" s="307"/>
      <c r="H20" s="271">
        <f>+E20*F20</f>
        <v>0</v>
      </c>
      <c r="I20" s="272">
        <f t="shared" ref="I20:I22" si="2">+G20*E20</f>
        <v>0</v>
      </c>
    </row>
    <row r="21" spans="1:9" x14ac:dyDescent="0.2">
      <c r="A21" s="31"/>
      <c r="B21" s="30" t="s">
        <v>153</v>
      </c>
      <c r="C21" s="78" t="s">
        <v>154</v>
      </c>
      <c r="D21" s="330" t="s">
        <v>36</v>
      </c>
      <c r="E21" s="333">
        <v>1</v>
      </c>
      <c r="F21" s="306"/>
      <c r="G21" s="307"/>
      <c r="H21" s="271">
        <f>+E21*F21</f>
        <v>0</v>
      </c>
      <c r="I21" s="272">
        <f t="shared" si="2"/>
        <v>0</v>
      </c>
    </row>
    <row r="22" spans="1:9" x14ac:dyDescent="0.2">
      <c r="A22" s="31"/>
      <c r="B22" s="30">
        <v>3.3</v>
      </c>
      <c r="C22" s="324" t="s">
        <v>485</v>
      </c>
      <c r="D22" s="330" t="s">
        <v>36</v>
      </c>
      <c r="E22" s="333">
        <v>1</v>
      </c>
      <c r="F22" s="306"/>
      <c r="G22" s="307"/>
      <c r="H22" s="271">
        <f>+E22*F22</f>
        <v>0</v>
      </c>
      <c r="I22" s="272">
        <f t="shared" si="2"/>
        <v>0</v>
      </c>
    </row>
    <row r="23" spans="1:9" ht="4.5" customHeight="1" x14ac:dyDescent="0.2">
      <c r="A23" s="31"/>
      <c r="B23" s="30"/>
      <c r="C23" s="79"/>
      <c r="D23" s="330"/>
      <c r="E23" s="331"/>
      <c r="F23" s="306"/>
      <c r="G23" s="307"/>
      <c r="H23" s="271"/>
      <c r="I23" s="272"/>
    </row>
    <row r="24" spans="1:9" x14ac:dyDescent="0.2">
      <c r="A24" s="31">
        <v>4</v>
      </c>
      <c r="B24" s="30"/>
      <c r="C24" s="42" t="s">
        <v>155</v>
      </c>
      <c r="D24" s="330"/>
      <c r="E24" s="331"/>
      <c r="F24" s="306"/>
      <c r="G24" s="307"/>
      <c r="H24" s="277">
        <f>SUM(H25:H26)</f>
        <v>0</v>
      </c>
      <c r="I24" s="278">
        <f>SUM(I25:I26)</f>
        <v>0</v>
      </c>
    </row>
    <row r="25" spans="1:9" x14ac:dyDescent="0.2">
      <c r="A25" s="31"/>
      <c r="B25" s="30" t="s">
        <v>70</v>
      </c>
      <c r="C25" s="94" t="s">
        <v>462</v>
      </c>
      <c r="D25" s="330" t="s">
        <v>36</v>
      </c>
      <c r="E25" s="333">
        <v>1</v>
      </c>
      <c r="F25" s="306"/>
      <c r="G25" s="307"/>
      <c r="H25" s="271">
        <f>+E25*F25</f>
        <v>0</v>
      </c>
      <c r="I25" s="272">
        <f t="shared" ref="I25:I26" si="3">+G25*E25</f>
        <v>0</v>
      </c>
    </row>
    <row r="26" spans="1:9" x14ac:dyDescent="0.2">
      <c r="A26" s="31"/>
      <c r="B26" s="93" t="s">
        <v>71</v>
      </c>
      <c r="C26" s="91" t="s">
        <v>463</v>
      </c>
      <c r="D26" s="330" t="s">
        <v>36</v>
      </c>
      <c r="E26" s="333">
        <v>1</v>
      </c>
      <c r="F26" s="306"/>
      <c r="G26" s="307"/>
      <c r="H26" s="271">
        <f>+E26*F26</f>
        <v>0</v>
      </c>
      <c r="I26" s="272">
        <f t="shared" si="3"/>
        <v>0</v>
      </c>
    </row>
    <row r="27" spans="1:9" ht="4.5" customHeight="1" x14ac:dyDescent="0.2">
      <c r="A27" s="31"/>
      <c r="B27" s="30"/>
      <c r="C27" s="79"/>
      <c r="D27" s="330"/>
      <c r="E27" s="331"/>
      <c r="F27" s="306"/>
      <c r="G27" s="307"/>
      <c r="H27" s="271"/>
      <c r="I27" s="272"/>
    </row>
    <row r="28" spans="1:9" x14ac:dyDescent="0.2">
      <c r="A28" s="31">
        <v>5</v>
      </c>
      <c r="B28" s="30"/>
      <c r="C28" s="42" t="s">
        <v>156</v>
      </c>
      <c r="D28" s="330"/>
      <c r="E28" s="331"/>
      <c r="F28" s="306"/>
      <c r="G28" s="307"/>
      <c r="H28" s="277">
        <f>+SUM(H29:H34)</f>
        <v>0</v>
      </c>
      <c r="I28" s="278">
        <f>+SUM(I29:I34)</f>
        <v>0</v>
      </c>
    </row>
    <row r="29" spans="1:9" x14ac:dyDescent="0.2">
      <c r="A29" s="31"/>
      <c r="B29" s="30" t="s">
        <v>86</v>
      </c>
      <c r="C29" s="79" t="s">
        <v>157</v>
      </c>
      <c r="D29" s="330" t="s">
        <v>36</v>
      </c>
      <c r="E29" s="333">
        <v>1</v>
      </c>
      <c r="F29" s="306"/>
      <c r="G29" s="307"/>
      <c r="H29" s="271">
        <f t="shared" ref="H29:H34" si="4">+F29*E29</f>
        <v>0</v>
      </c>
      <c r="I29" s="272">
        <f t="shared" ref="I29:I34" si="5">+G29*E29</f>
        <v>0</v>
      </c>
    </row>
    <row r="30" spans="1:9" x14ac:dyDescent="0.2">
      <c r="A30" s="31"/>
      <c r="B30" s="30" t="s">
        <v>88</v>
      </c>
      <c r="C30" s="79" t="s">
        <v>158</v>
      </c>
      <c r="D30" s="330" t="s">
        <v>36</v>
      </c>
      <c r="E30" s="333">
        <v>1</v>
      </c>
      <c r="F30" s="306"/>
      <c r="G30" s="307"/>
      <c r="H30" s="271">
        <f t="shared" si="4"/>
        <v>0</v>
      </c>
      <c r="I30" s="272">
        <f t="shared" si="5"/>
        <v>0</v>
      </c>
    </row>
    <row r="31" spans="1:9" x14ac:dyDescent="0.2">
      <c r="A31" s="31"/>
      <c r="B31" s="30" t="s">
        <v>90</v>
      </c>
      <c r="C31" s="79" t="s">
        <v>159</v>
      </c>
      <c r="D31" s="330" t="s">
        <v>36</v>
      </c>
      <c r="E31" s="333">
        <v>1</v>
      </c>
      <c r="F31" s="306"/>
      <c r="G31" s="307"/>
      <c r="H31" s="271">
        <f t="shared" si="4"/>
        <v>0</v>
      </c>
      <c r="I31" s="272">
        <f t="shared" si="5"/>
        <v>0</v>
      </c>
    </row>
    <row r="32" spans="1:9" x14ac:dyDescent="0.2">
      <c r="A32" s="31"/>
      <c r="B32" s="30" t="s">
        <v>92</v>
      </c>
      <c r="C32" s="79" t="s">
        <v>160</v>
      </c>
      <c r="D32" s="330" t="s">
        <v>36</v>
      </c>
      <c r="E32" s="333">
        <v>1</v>
      </c>
      <c r="F32" s="306"/>
      <c r="G32" s="307"/>
      <c r="H32" s="271">
        <f t="shared" si="4"/>
        <v>0</v>
      </c>
      <c r="I32" s="272">
        <f t="shared" si="5"/>
        <v>0</v>
      </c>
    </row>
    <row r="33" spans="1:9" x14ac:dyDescent="0.2">
      <c r="A33" s="31"/>
      <c r="B33" s="30" t="s">
        <v>94</v>
      </c>
      <c r="C33" s="79" t="s">
        <v>161</v>
      </c>
      <c r="D33" s="330" t="s">
        <v>36</v>
      </c>
      <c r="E33" s="333">
        <v>1</v>
      </c>
      <c r="F33" s="306"/>
      <c r="G33" s="307"/>
      <c r="H33" s="271">
        <f t="shared" si="4"/>
        <v>0</v>
      </c>
      <c r="I33" s="272">
        <f t="shared" si="5"/>
        <v>0</v>
      </c>
    </row>
    <row r="34" spans="1:9" x14ac:dyDescent="0.2">
      <c r="A34" s="31"/>
      <c r="B34" s="30" t="s">
        <v>96</v>
      </c>
      <c r="C34" s="79" t="s">
        <v>162</v>
      </c>
      <c r="D34" s="330" t="s">
        <v>36</v>
      </c>
      <c r="E34" s="333">
        <v>1</v>
      </c>
      <c r="F34" s="306"/>
      <c r="G34" s="307"/>
      <c r="H34" s="271">
        <f t="shared" si="4"/>
        <v>0</v>
      </c>
      <c r="I34" s="272">
        <f t="shared" si="5"/>
        <v>0</v>
      </c>
    </row>
    <row r="35" spans="1:9" ht="4.5" customHeight="1" x14ac:dyDescent="0.2">
      <c r="A35" s="31"/>
      <c r="B35" s="30"/>
      <c r="C35" s="79"/>
      <c r="D35" s="330"/>
      <c r="E35" s="331"/>
      <c r="F35" s="306"/>
      <c r="G35" s="307"/>
      <c r="H35" s="271"/>
      <c r="I35" s="272"/>
    </row>
    <row r="36" spans="1:9" x14ac:dyDescent="0.2">
      <c r="A36" s="31">
        <v>6</v>
      </c>
      <c r="B36" s="30"/>
      <c r="C36" s="42" t="s">
        <v>163</v>
      </c>
      <c r="D36" s="330" t="s">
        <v>36</v>
      </c>
      <c r="E36" s="331">
        <v>1</v>
      </c>
      <c r="F36" s="306"/>
      <c r="G36" s="307"/>
      <c r="H36" s="277">
        <f>+F36*E36</f>
        <v>0</v>
      </c>
      <c r="I36" s="278">
        <f>+G36*E36</f>
        <v>0</v>
      </c>
    </row>
    <row r="37" spans="1:9" ht="4.5" customHeight="1" x14ac:dyDescent="0.2">
      <c r="A37" s="31"/>
      <c r="B37" s="30"/>
      <c r="C37" s="79"/>
      <c r="D37" s="330"/>
      <c r="E37" s="331"/>
      <c r="F37" s="306"/>
      <c r="G37" s="307"/>
      <c r="H37" s="271"/>
      <c r="I37" s="272"/>
    </row>
    <row r="38" spans="1:9" x14ac:dyDescent="0.2">
      <c r="A38" s="31">
        <v>7</v>
      </c>
      <c r="B38" s="30"/>
      <c r="C38" s="42" t="s">
        <v>164</v>
      </c>
      <c r="D38" s="330"/>
      <c r="E38" s="331"/>
      <c r="F38" s="306"/>
      <c r="G38" s="307"/>
      <c r="H38" s="277">
        <f>+SUM(H39:H48)</f>
        <v>0</v>
      </c>
      <c r="I38" s="278">
        <f>+SUM(I39:I48)</f>
        <v>0</v>
      </c>
    </row>
    <row r="39" spans="1:9" x14ac:dyDescent="0.2">
      <c r="A39" s="31"/>
      <c r="B39" s="30" t="s">
        <v>106</v>
      </c>
      <c r="C39" s="79" t="s">
        <v>165</v>
      </c>
      <c r="D39" s="330" t="s">
        <v>786</v>
      </c>
      <c r="E39" s="334">
        <v>1</v>
      </c>
      <c r="F39" s="306"/>
      <c r="G39" s="307"/>
      <c r="H39" s="271">
        <f>+F39*E39</f>
        <v>0</v>
      </c>
      <c r="I39" s="272">
        <f t="shared" ref="I39:I48" si="6">+G39*E39</f>
        <v>0</v>
      </c>
    </row>
    <row r="40" spans="1:9" x14ac:dyDescent="0.2">
      <c r="A40" s="31"/>
      <c r="B40" s="30" t="s">
        <v>107</v>
      </c>
      <c r="C40" s="79" t="s">
        <v>166</v>
      </c>
      <c r="D40" s="330" t="s">
        <v>786</v>
      </c>
      <c r="E40" s="334">
        <v>1</v>
      </c>
      <c r="F40" s="306"/>
      <c r="G40" s="307"/>
      <c r="H40" s="271">
        <f t="shared" ref="H40:H46" si="7">+F40*E40</f>
        <v>0</v>
      </c>
      <c r="I40" s="272">
        <f t="shared" si="6"/>
        <v>0</v>
      </c>
    </row>
    <row r="41" spans="1:9" x14ac:dyDescent="0.2">
      <c r="A41" s="31"/>
      <c r="B41" s="30" t="s">
        <v>108</v>
      </c>
      <c r="C41" s="79" t="s">
        <v>167</v>
      </c>
      <c r="D41" s="330" t="s">
        <v>786</v>
      </c>
      <c r="E41" s="334">
        <v>4</v>
      </c>
      <c r="F41" s="306"/>
      <c r="G41" s="307"/>
      <c r="H41" s="271">
        <f t="shared" si="7"/>
        <v>0</v>
      </c>
      <c r="I41" s="272">
        <f t="shared" si="6"/>
        <v>0</v>
      </c>
    </row>
    <row r="42" spans="1:9" x14ac:dyDescent="0.2">
      <c r="A42" s="31"/>
      <c r="B42" s="30" t="s">
        <v>109</v>
      </c>
      <c r="C42" s="79" t="s">
        <v>168</v>
      </c>
      <c r="D42" s="330" t="s">
        <v>786</v>
      </c>
      <c r="E42" s="334">
        <v>4</v>
      </c>
      <c r="F42" s="306"/>
      <c r="G42" s="307"/>
      <c r="H42" s="271">
        <f t="shared" si="7"/>
        <v>0</v>
      </c>
      <c r="I42" s="272">
        <f t="shared" si="6"/>
        <v>0</v>
      </c>
    </row>
    <row r="43" spans="1:9" x14ac:dyDescent="0.2">
      <c r="A43" s="31"/>
      <c r="B43" s="30" t="s">
        <v>110</v>
      </c>
      <c r="C43" s="79" t="s">
        <v>169</v>
      </c>
      <c r="D43" s="330" t="s">
        <v>786</v>
      </c>
      <c r="E43" s="334">
        <v>1</v>
      </c>
      <c r="F43" s="306"/>
      <c r="G43" s="307"/>
      <c r="H43" s="271">
        <f t="shared" si="7"/>
        <v>0</v>
      </c>
      <c r="I43" s="272">
        <f t="shared" si="6"/>
        <v>0</v>
      </c>
    </row>
    <row r="44" spans="1:9" x14ac:dyDescent="0.2">
      <c r="A44" s="31"/>
      <c r="B44" s="30" t="s">
        <v>111</v>
      </c>
      <c r="C44" s="79" t="s">
        <v>170</v>
      </c>
      <c r="D44" s="330" t="s">
        <v>786</v>
      </c>
      <c r="E44" s="334">
        <v>1</v>
      </c>
      <c r="F44" s="306"/>
      <c r="G44" s="307"/>
      <c r="H44" s="271">
        <f t="shared" si="7"/>
        <v>0</v>
      </c>
      <c r="I44" s="272">
        <f t="shared" si="6"/>
        <v>0</v>
      </c>
    </row>
    <row r="45" spans="1:9" x14ac:dyDescent="0.2">
      <c r="A45" s="31"/>
      <c r="B45" s="30" t="s">
        <v>112</v>
      </c>
      <c r="C45" s="79" t="s">
        <v>171</v>
      </c>
      <c r="D45" s="330" t="s">
        <v>36</v>
      </c>
      <c r="E45" s="333">
        <v>1</v>
      </c>
      <c r="F45" s="306"/>
      <c r="G45" s="307"/>
      <c r="H45" s="271">
        <f t="shared" si="7"/>
        <v>0</v>
      </c>
      <c r="I45" s="272">
        <f t="shared" si="6"/>
        <v>0</v>
      </c>
    </row>
    <row r="46" spans="1:9" x14ac:dyDescent="0.2">
      <c r="A46" s="31"/>
      <c r="B46" s="30" t="s">
        <v>113</v>
      </c>
      <c r="C46" s="79" t="s">
        <v>172</v>
      </c>
      <c r="D46" s="330" t="s">
        <v>36</v>
      </c>
      <c r="E46" s="333">
        <v>1</v>
      </c>
      <c r="F46" s="306"/>
      <c r="G46" s="307"/>
      <c r="H46" s="271">
        <f t="shared" si="7"/>
        <v>0</v>
      </c>
      <c r="I46" s="272">
        <f t="shared" si="6"/>
        <v>0</v>
      </c>
    </row>
    <row r="47" spans="1:9" x14ac:dyDescent="0.2">
      <c r="A47" s="31"/>
      <c r="B47" s="30" t="s">
        <v>464</v>
      </c>
      <c r="C47" s="94" t="s">
        <v>466</v>
      </c>
      <c r="D47" s="330" t="s">
        <v>786</v>
      </c>
      <c r="E47" s="334">
        <v>4</v>
      </c>
      <c r="F47" s="306"/>
      <c r="G47" s="307"/>
      <c r="H47" s="271">
        <f>+F47*E47</f>
        <v>0</v>
      </c>
      <c r="I47" s="272">
        <f t="shared" si="6"/>
        <v>0</v>
      </c>
    </row>
    <row r="48" spans="1:9" x14ac:dyDescent="0.2">
      <c r="A48" s="31"/>
      <c r="B48" s="30" t="s">
        <v>465</v>
      </c>
      <c r="C48" s="94" t="s">
        <v>467</v>
      </c>
      <c r="D48" s="330" t="s">
        <v>786</v>
      </c>
      <c r="E48" s="334">
        <v>4</v>
      </c>
      <c r="F48" s="306"/>
      <c r="G48" s="307"/>
      <c r="H48" s="271">
        <f>+F48*E48</f>
        <v>0</v>
      </c>
      <c r="I48" s="272">
        <f t="shared" si="6"/>
        <v>0</v>
      </c>
    </row>
    <row r="49" spans="1:9" ht="4.5" customHeight="1" x14ac:dyDescent="0.2">
      <c r="A49" s="31"/>
      <c r="B49" s="30"/>
      <c r="C49" s="79"/>
      <c r="D49" s="330"/>
      <c r="E49" s="331"/>
      <c r="F49" s="306"/>
      <c r="G49" s="307"/>
      <c r="H49" s="271"/>
      <c r="I49" s="272"/>
    </row>
    <row r="50" spans="1:9" x14ac:dyDescent="0.2">
      <c r="A50" s="31">
        <v>8</v>
      </c>
      <c r="B50" s="30"/>
      <c r="C50" s="42" t="s">
        <v>173</v>
      </c>
      <c r="D50" s="330" t="s">
        <v>36</v>
      </c>
      <c r="E50" s="331">
        <v>1</v>
      </c>
      <c r="F50" s="306"/>
      <c r="G50" s="307"/>
      <c r="H50" s="277">
        <f>+F50*E50</f>
        <v>0</v>
      </c>
      <c r="I50" s="278">
        <f>+E50*G50</f>
        <v>0</v>
      </c>
    </row>
    <row r="51" spans="1:9" ht="4.5" customHeight="1" x14ac:dyDescent="0.2">
      <c r="A51" s="31"/>
      <c r="B51" s="30"/>
      <c r="C51" s="79"/>
      <c r="D51" s="330"/>
      <c r="E51" s="331"/>
      <c r="F51" s="306"/>
      <c r="G51" s="307"/>
      <c r="H51" s="271"/>
      <c r="I51" s="272"/>
    </row>
    <row r="52" spans="1:9" x14ac:dyDescent="0.2">
      <c r="A52" s="31">
        <v>9</v>
      </c>
      <c r="B52" s="30"/>
      <c r="C52" s="42" t="s">
        <v>483</v>
      </c>
      <c r="D52" s="330"/>
      <c r="E52" s="331"/>
      <c r="F52" s="306"/>
      <c r="G52" s="307"/>
      <c r="H52" s="277">
        <f>+SUM(H53:H65)</f>
        <v>0</v>
      </c>
      <c r="I52" s="325">
        <f>+SUM(I53:I65)</f>
        <v>0</v>
      </c>
    </row>
    <row r="53" spans="1:9" x14ac:dyDescent="0.2">
      <c r="A53" s="33"/>
      <c r="B53" s="30" t="s">
        <v>174</v>
      </c>
      <c r="C53" s="78" t="s">
        <v>175</v>
      </c>
      <c r="D53" s="330" t="s">
        <v>36</v>
      </c>
      <c r="E53" s="333">
        <v>1</v>
      </c>
      <c r="F53" s="306"/>
      <c r="G53" s="307"/>
      <c r="H53" s="271">
        <f>+E53*F53</f>
        <v>0</v>
      </c>
      <c r="I53" s="272">
        <f t="shared" ref="I53:I65" si="8">+G53*E53</f>
        <v>0</v>
      </c>
    </row>
    <row r="54" spans="1:9" x14ac:dyDescent="0.2">
      <c r="A54" s="33"/>
      <c r="B54" s="30" t="s">
        <v>176</v>
      </c>
      <c r="C54" s="78" t="s">
        <v>177</v>
      </c>
      <c r="D54" s="330" t="s">
        <v>36</v>
      </c>
      <c r="E54" s="333">
        <v>1</v>
      </c>
      <c r="F54" s="306"/>
      <c r="G54" s="307"/>
      <c r="H54" s="271">
        <f t="shared" ref="H54:H65" si="9">+E54*F54</f>
        <v>0</v>
      </c>
      <c r="I54" s="272">
        <f t="shared" si="8"/>
        <v>0</v>
      </c>
    </row>
    <row r="55" spans="1:9" x14ac:dyDescent="0.2">
      <c r="A55" s="33"/>
      <c r="B55" s="30" t="s">
        <v>178</v>
      </c>
      <c r="C55" s="78" t="s">
        <v>179</v>
      </c>
      <c r="D55" s="330" t="s">
        <v>36</v>
      </c>
      <c r="E55" s="333">
        <v>1</v>
      </c>
      <c r="F55" s="306"/>
      <c r="G55" s="307"/>
      <c r="H55" s="271">
        <f t="shared" si="9"/>
        <v>0</v>
      </c>
      <c r="I55" s="272">
        <f t="shared" si="8"/>
        <v>0</v>
      </c>
    </row>
    <row r="56" spans="1:9" x14ac:dyDescent="0.2">
      <c r="A56" s="33"/>
      <c r="B56" s="30" t="s">
        <v>180</v>
      </c>
      <c r="C56" s="78" t="s">
        <v>181</v>
      </c>
      <c r="D56" s="330" t="s">
        <v>36</v>
      </c>
      <c r="E56" s="333">
        <v>1</v>
      </c>
      <c r="F56" s="306"/>
      <c r="G56" s="307"/>
      <c r="H56" s="271">
        <f t="shared" si="9"/>
        <v>0</v>
      </c>
      <c r="I56" s="272">
        <f t="shared" si="8"/>
        <v>0</v>
      </c>
    </row>
    <row r="57" spans="1:9" x14ac:dyDescent="0.2">
      <c r="A57" s="33"/>
      <c r="B57" s="30" t="s">
        <v>182</v>
      </c>
      <c r="C57" s="78" t="s">
        <v>183</v>
      </c>
      <c r="D57" s="330" t="s">
        <v>36</v>
      </c>
      <c r="E57" s="333">
        <v>1</v>
      </c>
      <c r="F57" s="306"/>
      <c r="G57" s="307"/>
      <c r="H57" s="271">
        <f t="shared" si="9"/>
        <v>0</v>
      </c>
      <c r="I57" s="272">
        <f t="shared" si="8"/>
        <v>0</v>
      </c>
    </row>
    <row r="58" spans="1:9" x14ac:dyDescent="0.2">
      <c r="A58" s="33"/>
      <c r="B58" s="30" t="s">
        <v>184</v>
      </c>
      <c r="C58" s="78" t="s">
        <v>185</v>
      </c>
      <c r="D58" s="330" t="s">
        <v>36</v>
      </c>
      <c r="E58" s="333">
        <v>1</v>
      </c>
      <c r="F58" s="306"/>
      <c r="G58" s="307"/>
      <c r="H58" s="271">
        <f t="shared" si="9"/>
        <v>0</v>
      </c>
      <c r="I58" s="272">
        <f t="shared" si="8"/>
        <v>0</v>
      </c>
    </row>
    <row r="59" spans="1:9" x14ac:dyDescent="0.2">
      <c r="A59" s="33"/>
      <c r="B59" s="30" t="s">
        <v>186</v>
      </c>
      <c r="C59" s="78" t="s">
        <v>187</v>
      </c>
      <c r="D59" s="330" t="s">
        <v>36</v>
      </c>
      <c r="E59" s="333">
        <v>1</v>
      </c>
      <c r="F59" s="306"/>
      <c r="G59" s="307"/>
      <c r="H59" s="271">
        <f t="shared" si="9"/>
        <v>0</v>
      </c>
      <c r="I59" s="272">
        <f t="shared" si="8"/>
        <v>0</v>
      </c>
    </row>
    <row r="60" spans="1:9" x14ac:dyDescent="0.2">
      <c r="A60" s="33"/>
      <c r="B60" s="30" t="s">
        <v>188</v>
      </c>
      <c r="C60" s="78" t="s">
        <v>189</v>
      </c>
      <c r="D60" s="330" t="s">
        <v>36</v>
      </c>
      <c r="E60" s="333">
        <v>1</v>
      </c>
      <c r="F60" s="306"/>
      <c r="G60" s="307"/>
      <c r="H60" s="271">
        <f t="shared" si="9"/>
        <v>0</v>
      </c>
      <c r="I60" s="272">
        <f t="shared" si="8"/>
        <v>0</v>
      </c>
    </row>
    <row r="61" spans="1:9" x14ac:dyDescent="0.2">
      <c r="A61" s="33"/>
      <c r="B61" s="30" t="s">
        <v>190</v>
      </c>
      <c r="C61" s="78" t="s">
        <v>191</v>
      </c>
      <c r="D61" s="330" t="s">
        <v>36</v>
      </c>
      <c r="E61" s="333">
        <v>1</v>
      </c>
      <c r="F61" s="306"/>
      <c r="G61" s="307"/>
      <c r="H61" s="271">
        <f t="shared" si="9"/>
        <v>0</v>
      </c>
      <c r="I61" s="272">
        <f t="shared" si="8"/>
        <v>0</v>
      </c>
    </row>
    <row r="62" spans="1:9" x14ac:dyDescent="0.2">
      <c r="A62" s="33"/>
      <c r="B62" s="30" t="s">
        <v>192</v>
      </c>
      <c r="C62" s="78" t="s">
        <v>193</v>
      </c>
      <c r="D62" s="330" t="s">
        <v>36</v>
      </c>
      <c r="E62" s="333">
        <v>1</v>
      </c>
      <c r="F62" s="306"/>
      <c r="G62" s="307"/>
      <c r="H62" s="271">
        <f t="shared" si="9"/>
        <v>0</v>
      </c>
      <c r="I62" s="272">
        <f t="shared" si="8"/>
        <v>0</v>
      </c>
    </row>
    <row r="63" spans="1:9" x14ac:dyDescent="0.2">
      <c r="A63" s="33"/>
      <c r="B63" s="30" t="s">
        <v>194</v>
      </c>
      <c r="C63" s="78" t="s">
        <v>195</v>
      </c>
      <c r="D63" s="330" t="s">
        <v>36</v>
      </c>
      <c r="E63" s="333">
        <v>1</v>
      </c>
      <c r="F63" s="306"/>
      <c r="G63" s="307"/>
      <c r="H63" s="271">
        <f t="shared" si="9"/>
        <v>0</v>
      </c>
      <c r="I63" s="272">
        <f t="shared" si="8"/>
        <v>0</v>
      </c>
    </row>
    <row r="64" spans="1:9" x14ac:dyDescent="0.2">
      <c r="A64" s="33"/>
      <c r="B64" s="30" t="s">
        <v>196</v>
      </c>
      <c r="C64" s="78" t="s">
        <v>197</v>
      </c>
      <c r="D64" s="330" t="s">
        <v>36</v>
      </c>
      <c r="E64" s="333">
        <v>1</v>
      </c>
      <c r="F64" s="306"/>
      <c r="G64" s="307"/>
      <c r="H64" s="271">
        <f t="shared" si="9"/>
        <v>0</v>
      </c>
      <c r="I64" s="272">
        <f t="shared" si="8"/>
        <v>0</v>
      </c>
    </row>
    <row r="65" spans="1:9" x14ac:dyDescent="0.2">
      <c r="A65" s="33"/>
      <c r="B65" s="30" t="s">
        <v>198</v>
      </c>
      <c r="C65" s="78" t="s">
        <v>199</v>
      </c>
      <c r="D65" s="330" t="s">
        <v>36</v>
      </c>
      <c r="E65" s="333">
        <v>1</v>
      </c>
      <c r="F65" s="306"/>
      <c r="G65" s="307"/>
      <c r="H65" s="271">
        <f t="shared" si="9"/>
        <v>0</v>
      </c>
      <c r="I65" s="272">
        <f t="shared" si="8"/>
        <v>0</v>
      </c>
    </row>
    <row r="66" spans="1:9" ht="3.75" customHeight="1" x14ac:dyDescent="0.2">
      <c r="A66" s="31"/>
      <c r="B66" s="30"/>
      <c r="C66" s="79"/>
      <c r="D66" s="330"/>
      <c r="E66" s="331"/>
      <c r="F66" s="306"/>
      <c r="G66" s="307"/>
      <c r="H66" s="271"/>
      <c r="I66" s="272"/>
    </row>
    <row r="67" spans="1:9" x14ac:dyDescent="0.2">
      <c r="A67" s="33">
        <v>10</v>
      </c>
      <c r="B67" s="30"/>
      <c r="C67" s="42" t="s">
        <v>200</v>
      </c>
      <c r="D67" s="330" t="s">
        <v>36</v>
      </c>
      <c r="E67" s="333">
        <v>1</v>
      </c>
      <c r="F67" s="306"/>
      <c r="G67" s="307"/>
      <c r="H67" s="277">
        <f>+F67*E67</f>
        <v>0</v>
      </c>
      <c r="I67" s="278">
        <f>+E67*G67</f>
        <v>0</v>
      </c>
    </row>
    <row r="68" spans="1:9" ht="3.75" customHeight="1" x14ac:dyDescent="0.2">
      <c r="A68" s="31"/>
      <c r="B68" s="30"/>
      <c r="C68" s="79"/>
      <c r="D68" s="330"/>
      <c r="E68" s="331"/>
      <c r="F68" s="306"/>
      <c r="G68" s="307"/>
      <c r="H68" s="271"/>
      <c r="I68" s="272"/>
    </row>
    <row r="69" spans="1:9" x14ac:dyDescent="0.2">
      <c r="A69" s="31">
        <v>11</v>
      </c>
      <c r="B69" s="30"/>
      <c r="C69" s="42" t="s">
        <v>201</v>
      </c>
      <c r="D69" s="330"/>
      <c r="E69" s="331"/>
      <c r="F69" s="306"/>
      <c r="G69" s="307"/>
      <c r="H69" s="277">
        <f>SUM(H70:H72)</f>
        <v>0</v>
      </c>
      <c r="I69" s="278">
        <f>+SUM(I70:I72)</f>
        <v>0</v>
      </c>
    </row>
    <row r="70" spans="1:9" x14ac:dyDescent="0.2">
      <c r="A70" s="33"/>
      <c r="B70" s="30" t="s">
        <v>202</v>
      </c>
      <c r="C70" s="78" t="s">
        <v>203</v>
      </c>
      <c r="D70" s="330" t="s">
        <v>36</v>
      </c>
      <c r="E70" s="333">
        <v>1</v>
      </c>
      <c r="F70" s="306"/>
      <c r="G70" s="307"/>
      <c r="H70" s="271">
        <f>+E70*F70</f>
        <v>0</v>
      </c>
      <c r="I70" s="272">
        <f t="shared" ref="I70:I72" si="10">+G70*E70</f>
        <v>0</v>
      </c>
    </row>
    <row r="71" spans="1:9" x14ac:dyDescent="0.2">
      <c r="A71" s="46"/>
      <c r="B71" s="30" t="s">
        <v>204</v>
      </c>
      <c r="C71" s="78" t="s">
        <v>205</v>
      </c>
      <c r="D71" s="330" t="s">
        <v>36</v>
      </c>
      <c r="E71" s="333">
        <v>1</v>
      </c>
      <c r="F71" s="306"/>
      <c r="G71" s="307"/>
      <c r="H71" s="271">
        <f>+E71*F71</f>
        <v>0</v>
      </c>
      <c r="I71" s="272">
        <f t="shared" si="10"/>
        <v>0</v>
      </c>
    </row>
    <row r="72" spans="1:9" x14ac:dyDescent="0.2">
      <c r="A72" s="46"/>
      <c r="B72" s="30" t="s">
        <v>206</v>
      </c>
      <c r="C72" s="78" t="s">
        <v>207</v>
      </c>
      <c r="D72" s="330" t="s">
        <v>36</v>
      </c>
      <c r="E72" s="333">
        <v>1</v>
      </c>
      <c r="F72" s="306"/>
      <c r="G72" s="307"/>
      <c r="H72" s="271">
        <f>+E72*F72</f>
        <v>0</v>
      </c>
      <c r="I72" s="272">
        <f t="shared" si="10"/>
        <v>0</v>
      </c>
    </row>
    <row r="73" spans="1:9" ht="4.5" customHeight="1" x14ac:dyDescent="0.2">
      <c r="A73" s="31"/>
      <c r="B73" s="30"/>
      <c r="C73" s="79"/>
      <c r="D73" s="330"/>
      <c r="E73" s="331"/>
      <c r="F73" s="306"/>
      <c r="G73" s="307"/>
      <c r="H73" s="271"/>
      <c r="I73" s="272"/>
    </row>
    <row r="74" spans="1:9" x14ac:dyDescent="0.2">
      <c r="A74" s="31">
        <v>12</v>
      </c>
      <c r="B74" s="30"/>
      <c r="C74" s="42" t="s">
        <v>667</v>
      </c>
      <c r="D74" s="330" t="s">
        <v>787</v>
      </c>
      <c r="E74" s="304">
        <v>3530</v>
      </c>
      <c r="F74" s="306"/>
      <c r="G74" s="307"/>
      <c r="H74" s="277">
        <f>+F74*E74</f>
        <v>0</v>
      </c>
      <c r="I74" s="278">
        <f>+E74*G74</f>
        <v>0</v>
      </c>
    </row>
    <row r="75" spans="1:9" ht="3.75" customHeight="1" x14ac:dyDescent="0.2">
      <c r="A75" s="31"/>
      <c r="B75" s="30"/>
      <c r="C75" s="42"/>
      <c r="D75" s="330"/>
      <c r="E75" s="304"/>
      <c r="F75" s="306"/>
      <c r="G75" s="307"/>
      <c r="H75" s="277"/>
      <c r="I75" s="278"/>
    </row>
    <row r="76" spans="1:9" x14ac:dyDescent="0.2">
      <c r="A76" s="335"/>
      <c r="B76" s="330"/>
      <c r="C76" s="336"/>
      <c r="D76" s="330"/>
      <c r="E76" s="304"/>
      <c r="F76" s="306"/>
      <c r="G76" s="307"/>
      <c r="H76" s="271">
        <f t="shared" ref="H76:H85" si="11">+E76*F76</f>
        <v>0</v>
      </c>
      <c r="I76" s="272">
        <f t="shared" ref="I76:I85" si="12">E76*G76</f>
        <v>0</v>
      </c>
    </row>
    <row r="77" spans="1:9" x14ac:dyDescent="0.2">
      <c r="A77" s="335"/>
      <c r="B77" s="330"/>
      <c r="C77" s="336"/>
      <c r="D77" s="330"/>
      <c r="E77" s="304"/>
      <c r="F77" s="306"/>
      <c r="G77" s="307"/>
      <c r="H77" s="271">
        <f t="shared" si="11"/>
        <v>0</v>
      </c>
      <c r="I77" s="272">
        <f t="shared" si="12"/>
        <v>0</v>
      </c>
    </row>
    <row r="78" spans="1:9" x14ac:dyDescent="0.2">
      <c r="A78" s="335"/>
      <c r="B78" s="330"/>
      <c r="C78" s="336"/>
      <c r="D78" s="330"/>
      <c r="E78" s="304"/>
      <c r="F78" s="306"/>
      <c r="G78" s="307"/>
      <c r="H78" s="271">
        <f t="shared" si="11"/>
        <v>0</v>
      </c>
      <c r="I78" s="272">
        <f t="shared" si="12"/>
        <v>0</v>
      </c>
    </row>
    <row r="79" spans="1:9" x14ac:dyDescent="0.2">
      <c r="A79" s="335"/>
      <c r="B79" s="330"/>
      <c r="C79" s="336"/>
      <c r="D79" s="330"/>
      <c r="E79" s="304"/>
      <c r="F79" s="306"/>
      <c r="G79" s="307"/>
      <c r="H79" s="271">
        <f t="shared" si="11"/>
        <v>0</v>
      </c>
      <c r="I79" s="272">
        <f t="shared" si="12"/>
        <v>0</v>
      </c>
    </row>
    <row r="80" spans="1:9" x14ac:dyDescent="0.2">
      <c r="A80" s="335"/>
      <c r="B80" s="330"/>
      <c r="C80" s="336"/>
      <c r="D80" s="330"/>
      <c r="E80" s="304"/>
      <c r="F80" s="306"/>
      <c r="G80" s="307"/>
      <c r="H80" s="271">
        <f t="shared" si="11"/>
        <v>0</v>
      </c>
      <c r="I80" s="272">
        <f t="shared" si="12"/>
        <v>0</v>
      </c>
    </row>
    <row r="81" spans="1:9" x14ac:dyDescent="0.2">
      <c r="A81" s="335"/>
      <c r="B81" s="330"/>
      <c r="C81" s="336"/>
      <c r="D81" s="330"/>
      <c r="E81" s="304"/>
      <c r="F81" s="306"/>
      <c r="G81" s="307"/>
      <c r="H81" s="271">
        <f t="shared" si="11"/>
        <v>0</v>
      </c>
      <c r="I81" s="272">
        <f t="shared" si="12"/>
        <v>0</v>
      </c>
    </row>
    <row r="82" spans="1:9" x14ac:dyDescent="0.2">
      <c r="A82" s="335"/>
      <c r="B82" s="330"/>
      <c r="C82" s="336"/>
      <c r="D82" s="330"/>
      <c r="E82" s="304"/>
      <c r="F82" s="306"/>
      <c r="G82" s="307"/>
      <c r="H82" s="271">
        <f t="shared" si="11"/>
        <v>0</v>
      </c>
      <c r="I82" s="272">
        <f t="shared" si="12"/>
        <v>0</v>
      </c>
    </row>
    <row r="83" spans="1:9" x14ac:dyDescent="0.2">
      <c r="A83" s="335"/>
      <c r="B83" s="330"/>
      <c r="C83" s="336"/>
      <c r="D83" s="330"/>
      <c r="E83" s="304"/>
      <c r="F83" s="306"/>
      <c r="G83" s="307"/>
      <c r="H83" s="271">
        <f t="shared" si="11"/>
        <v>0</v>
      </c>
      <c r="I83" s="272">
        <f t="shared" si="12"/>
        <v>0</v>
      </c>
    </row>
    <row r="84" spans="1:9" x14ac:dyDescent="0.2">
      <c r="A84" s="335"/>
      <c r="B84" s="330"/>
      <c r="C84" s="336"/>
      <c r="D84" s="330"/>
      <c r="E84" s="304"/>
      <c r="F84" s="306"/>
      <c r="G84" s="307"/>
      <c r="H84" s="271">
        <f t="shared" si="11"/>
        <v>0</v>
      </c>
      <c r="I84" s="272">
        <f t="shared" si="12"/>
        <v>0</v>
      </c>
    </row>
    <row r="85" spans="1:9" x14ac:dyDescent="0.2">
      <c r="A85" s="335"/>
      <c r="B85" s="330"/>
      <c r="C85" s="336"/>
      <c r="D85" s="330"/>
      <c r="E85" s="304"/>
      <c r="F85" s="306"/>
      <c r="G85" s="307"/>
      <c r="H85" s="271">
        <f t="shared" si="11"/>
        <v>0</v>
      </c>
      <c r="I85" s="272">
        <f t="shared" si="12"/>
        <v>0</v>
      </c>
    </row>
    <row r="86" spans="1:9" ht="6" customHeight="1" thickBot="1" x14ac:dyDescent="0.25">
      <c r="A86" s="33"/>
      <c r="B86" s="30"/>
      <c r="C86" s="78"/>
      <c r="D86" s="30"/>
      <c r="E86" s="68"/>
      <c r="F86" s="326"/>
      <c r="G86" s="327"/>
      <c r="H86" s="328"/>
      <c r="I86" s="329"/>
    </row>
    <row r="87" spans="1:9" ht="16.5" thickBot="1" x14ac:dyDescent="0.25">
      <c r="A87" s="765" t="str">
        <f>+INDICE!C9</f>
        <v>C-1.2 Obras Civiles ET Mendoza Norte 220/132 kV</v>
      </c>
      <c r="B87" s="766"/>
      <c r="C87" s="766"/>
      <c r="D87" s="766"/>
      <c r="E87" s="766"/>
      <c r="F87" s="767"/>
      <c r="G87" s="451" t="s">
        <v>796</v>
      </c>
      <c r="H87" s="75">
        <f>+H8+H15+H19+H24+H28+H36+H38+H50+H52+H67+H69+H74+SUM(H76:H85)</f>
        <v>0</v>
      </c>
      <c r="I87" s="294">
        <f>+I8+I15+I19+I24+I28+I36+I38+I50+I52+I67+I69+I74+SUM(I76:I85)</f>
        <v>0</v>
      </c>
    </row>
    <row r="88" spans="1:9" customFormat="1" ht="15" x14ac:dyDescent="0.25">
      <c r="A88" s="739" t="s">
        <v>782</v>
      </c>
      <c r="B88" s="739"/>
      <c r="C88" s="739"/>
      <c r="D88" s="739"/>
      <c r="E88" s="739"/>
      <c r="F88" s="739"/>
      <c r="G88" s="739"/>
      <c r="H88" s="739"/>
      <c r="I88" s="739"/>
    </row>
    <row r="89" spans="1:9" customFormat="1" ht="15" x14ac:dyDescent="0.25">
      <c r="A89" s="740" t="s">
        <v>783</v>
      </c>
      <c r="B89" s="740"/>
      <c r="C89" s="740"/>
      <c r="D89" s="740"/>
      <c r="E89" s="740"/>
      <c r="F89" s="740"/>
      <c r="G89" s="740"/>
      <c r="H89" s="740"/>
      <c r="I89" s="740"/>
    </row>
    <row r="90" spans="1:9" customFormat="1" ht="15" x14ac:dyDescent="0.25">
      <c r="A90" s="296"/>
      <c r="B90" s="296"/>
      <c r="C90" s="296"/>
      <c r="D90" s="296"/>
      <c r="E90" s="296"/>
      <c r="F90" s="296"/>
      <c r="G90" s="296"/>
      <c r="H90" s="296"/>
      <c r="I90" s="296"/>
    </row>
    <row r="91" spans="1:9" customFormat="1" ht="15" x14ac:dyDescent="0.25"/>
    <row r="92" spans="1:9" customFormat="1" ht="15.75" x14ac:dyDescent="0.25">
      <c r="C92" s="659" t="s">
        <v>779</v>
      </c>
      <c r="D92" s="659"/>
      <c r="H92" s="659" t="s">
        <v>779</v>
      </c>
      <c r="I92" s="659"/>
    </row>
    <row r="93" spans="1:9" customFormat="1" ht="15.75" x14ac:dyDescent="0.25">
      <c r="C93" s="655" t="s">
        <v>781</v>
      </c>
      <c r="D93" s="655"/>
      <c r="H93" s="655" t="s">
        <v>780</v>
      </c>
      <c r="I93" s="655"/>
    </row>
    <row r="94" spans="1:9" customFormat="1" ht="15" x14ac:dyDescent="0.25"/>
    <row r="95" spans="1:9" x14ac:dyDescent="0.2">
      <c r="A95" s="2"/>
      <c r="B95" s="2"/>
      <c r="C95" s="2"/>
      <c r="D95" s="2"/>
      <c r="E95" s="2"/>
      <c r="F95" s="2"/>
      <c r="G95" s="2"/>
    </row>
    <row r="96" spans="1:9" x14ac:dyDescent="0.2">
      <c r="A96" s="2"/>
      <c r="B96" s="2"/>
      <c r="C96" s="2"/>
      <c r="D96" s="2"/>
      <c r="E96" s="2"/>
      <c r="F96" s="2"/>
      <c r="G96" s="2"/>
    </row>
    <row r="97" spans="2:2" s="2" customFormat="1" x14ac:dyDescent="0.2"/>
    <row r="98" spans="2:2" s="2" customFormat="1" x14ac:dyDescent="0.2"/>
    <row r="99" spans="2:2" s="2" customFormat="1" x14ac:dyDescent="0.2"/>
    <row r="100" spans="2:2" s="2" customFormat="1" x14ac:dyDescent="0.2"/>
    <row r="101" spans="2:2" s="2" customFormat="1" x14ac:dyDescent="0.2"/>
    <row r="102" spans="2:2" s="2" customFormat="1" x14ac:dyDescent="0.2"/>
    <row r="103" spans="2:2" s="2" customFormat="1" x14ac:dyDescent="0.2"/>
    <row r="104" spans="2:2" s="2" customFormat="1" x14ac:dyDescent="0.2"/>
    <row r="105" spans="2:2" s="2" customFormat="1" x14ac:dyDescent="0.2"/>
    <row r="106" spans="2:2" s="2" customFormat="1" x14ac:dyDescent="0.2"/>
    <row r="107" spans="2:2" s="2" customFormat="1" x14ac:dyDescent="0.2"/>
    <row r="108" spans="2:2" s="2" customFormat="1" x14ac:dyDescent="0.2"/>
    <row r="109" spans="2:2" s="2" customFormat="1" x14ac:dyDescent="0.2"/>
    <row r="110" spans="2:2" s="2" customFormat="1" x14ac:dyDescent="0.2"/>
    <row r="111" spans="2:2" s="2" customFormat="1" x14ac:dyDescent="0.2">
      <c r="B111" s="29"/>
    </row>
    <row r="112" spans="2:2" s="2" customFormat="1" x14ac:dyDescent="0.2">
      <c r="B112" s="29"/>
    </row>
    <row r="113" spans="2:2" s="2" customFormat="1" x14ac:dyDescent="0.2">
      <c r="B113" s="29"/>
    </row>
    <row r="114" spans="2:2" s="2" customFormat="1" x14ac:dyDescent="0.2">
      <c r="B114" s="29"/>
    </row>
    <row r="115" spans="2:2" s="2" customFormat="1" x14ac:dyDescent="0.2">
      <c r="B115" s="29"/>
    </row>
    <row r="116" spans="2:2" s="2" customFormat="1" x14ac:dyDescent="0.2">
      <c r="B116" s="29"/>
    </row>
    <row r="117" spans="2:2" s="2" customFormat="1" x14ac:dyDescent="0.2">
      <c r="B117" s="29"/>
    </row>
    <row r="118" spans="2:2" s="2" customFormat="1" x14ac:dyDescent="0.2">
      <c r="B118" s="29"/>
    </row>
    <row r="119" spans="2:2" s="2" customFormat="1" x14ac:dyDescent="0.2">
      <c r="B119" s="29"/>
    </row>
    <row r="120" spans="2:2" s="2" customFormat="1" x14ac:dyDescent="0.2">
      <c r="B120" s="29"/>
    </row>
    <row r="121" spans="2:2" s="2" customFormat="1" x14ac:dyDescent="0.2">
      <c r="B121" s="29"/>
    </row>
    <row r="122" spans="2:2" s="2" customFormat="1" x14ac:dyDescent="0.2">
      <c r="B122" s="29"/>
    </row>
    <row r="123" spans="2:2" s="2" customFormat="1" x14ac:dyDescent="0.2">
      <c r="B123" s="29"/>
    </row>
    <row r="124" spans="2:2" s="2" customFormat="1" x14ac:dyDescent="0.2">
      <c r="B124" s="29"/>
    </row>
    <row r="125" spans="2:2" s="2" customFormat="1" x14ac:dyDescent="0.2">
      <c r="B125" s="29"/>
    </row>
    <row r="126" spans="2:2" s="2" customFormat="1" x14ac:dyDescent="0.2">
      <c r="B126" s="29"/>
    </row>
    <row r="127" spans="2:2" s="2" customFormat="1" x14ac:dyDescent="0.2">
      <c r="B127" s="29"/>
    </row>
    <row r="128" spans="2:2" s="2" customFormat="1" x14ac:dyDescent="0.2">
      <c r="B128" s="29"/>
    </row>
    <row r="129" spans="2:2" s="2" customFormat="1" x14ac:dyDescent="0.2">
      <c r="B129" s="29"/>
    </row>
    <row r="130" spans="2:2" s="2" customFormat="1" x14ac:dyDescent="0.2">
      <c r="B130" s="29"/>
    </row>
    <row r="131" spans="2:2" s="2" customFormat="1" x14ac:dyDescent="0.2">
      <c r="B131" s="29"/>
    </row>
    <row r="132" spans="2:2" s="2" customFormat="1" x14ac:dyDescent="0.2">
      <c r="B132" s="29"/>
    </row>
    <row r="133" spans="2:2" s="2" customFormat="1" x14ac:dyDescent="0.2">
      <c r="B133" s="29"/>
    </row>
    <row r="134" spans="2:2" s="2" customFormat="1" x14ac:dyDescent="0.2">
      <c r="B134" s="29"/>
    </row>
    <row r="135" spans="2:2" s="2" customFormat="1" x14ac:dyDescent="0.2">
      <c r="B135" s="29"/>
    </row>
    <row r="136" spans="2:2" s="2" customFormat="1" x14ac:dyDescent="0.2">
      <c r="B136" s="29"/>
    </row>
    <row r="137" spans="2:2" s="2" customFormat="1" x14ac:dyDescent="0.2">
      <c r="B137" s="29"/>
    </row>
    <row r="138" spans="2:2" s="2" customFormat="1" x14ac:dyDescent="0.2">
      <c r="B138" s="29"/>
    </row>
    <row r="139" spans="2:2" s="2" customFormat="1" x14ac:dyDescent="0.2">
      <c r="B139" s="29"/>
    </row>
    <row r="140" spans="2:2" s="2" customFormat="1" x14ac:dyDescent="0.2">
      <c r="B140" s="29"/>
    </row>
    <row r="141" spans="2:2" s="2" customFormat="1" x14ac:dyDescent="0.2">
      <c r="B141" s="29"/>
    </row>
    <row r="142" spans="2:2" s="2" customFormat="1" x14ac:dyDescent="0.2">
      <c r="B142" s="29"/>
    </row>
    <row r="143" spans="2:2" s="2" customFormat="1" x14ac:dyDescent="0.2">
      <c r="B143" s="29"/>
    </row>
    <row r="144" spans="2:2" s="2" customFormat="1" x14ac:dyDescent="0.2">
      <c r="B144" s="29"/>
    </row>
    <row r="145" spans="2:2" s="2" customFormat="1" x14ac:dyDescent="0.2">
      <c r="B145" s="29"/>
    </row>
    <row r="146" spans="2:2" s="2" customFormat="1" x14ac:dyDescent="0.2">
      <c r="B146" s="29"/>
    </row>
    <row r="147" spans="2:2" s="2" customFormat="1" x14ac:dyDescent="0.2">
      <c r="B147" s="29"/>
    </row>
    <row r="148" spans="2:2" s="2" customFormat="1" x14ac:dyDescent="0.2">
      <c r="B148" s="29"/>
    </row>
    <row r="149" spans="2:2" s="2" customFormat="1" x14ac:dyDescent="0.2">
      <c r="B149" s="29"/>
    </row>
    <row r="150" spans="2:2" s="2" customFormat="1" x14ac:dyDescent="0.2">
      <c r="B150" s="29"/>
    </row>
    <row r="151" spans="2:2" s="2" customFormat="1" x14ac:dyDescent="0.2">
      <c r="B151" s="29"/>
    </row>
    <row r="152" spans="2:2" s="2" customFormat="1" x14ac:dyDescent="0.2">
      <c r="B152" s="29"/>
    </row>
    <row r="153" spans="2:2" s="2" customFormat="1" x14ac:dyDescent="0.2">
      <c r="B153" s="29"/>
    </row>
    <row r="154" spans="2:2" s="2" customFormat="1" x14ac:dyDescent="0.2">
      <c r="B154" s="29"/>
    </row>
    <row r="155" spans="2:2" s="2" customFormat="1" x14ac:dyDescent="0.2">
      <c r="B155" s="29"/>
    </row>
    <row r="156" spans="2:2" s="2" customFormat="1" x14ac:dyDescent="0.2">
      <c r="B156" s="29"/>
    </row>
    <row r="157" spans="2:2" s="2" customFormat="1" x14ac:dyDescent="0.2">
      <c r="B157" s="29"/>
    </row>
    <row r="158" spans="2:2" s="2" customFormat="1" x14ac:dyDescent="0.2">
      <c r="B158" s="29"/>
    </row>
    <row r="159" spans="2:2" s="2" customFormat="1" x14ac:dyDescent="0.2">
      <c r="B159" s="29"/>
    </row>
    <row r="160" spans="2:2" s="2" customFormat="1" x14ac:dyDescent="0.2">
      <c r="B160" s="29"/>
    </row>
    <row r="161" spans="2:2" s="2" customFormat="1" x14ac:dyDescent="0.2">
      <c r="B161" s="29"/>
    </row>
    <row r="162" spans="2:2" s="2" customFormat="1" x14ac:dyDescent="0.2">
      <c r="B162" s="29"/>
    </row>
    <row r="163" spans="2:2" s="2" customFormat="1" x14ac:dyDescent="0.2">
      <c r="B163" s="29"/>
    </row>
    <row r="164" spans="2:2" s="2" customFormat="1" x14ac:dyDescent="0.2">
      <c r="B164" s="29"/>
    </row>
    <row r="165" spans="2:2" s="2" customFormat="1" x14ac:dyDescent="0.2">
      <c r="B165" s="29"/>
    </row>
    <row r="166" spans="2:2" s="2" customFormat="1" x14ac:dyDescent="0.2">
      <c r="B166" s="29"/>
    </row>
    <row r="167" spans="2:2" s="2" customFormat="1" x14ac:dyDescent="0.2">
      <c r="B167" s="29"/>
    </row>
    <row r="168" spans="2:2" s="2" customFormat="1" x14ac:dyDescent="0.2">
      <c r="B168" s="29"/>
    </row>
    <row r="169" spans="2:2" s="2" customFormat="1" x14ac:dyDescent="0.2">
      <c r="B169" s="29"/>
    </row>
    <row r="170" spans="2:2" s="2" customFormat="1" x14ac:dyDescent="0.2">
      <c r="B170" s="29"/>
    </row>
    <row r="171" spans="2:2" s="2" customFormat="1" x14ac:dyDescent="0.2">
      <c r="B171" s="29"/>
    </row>
    <row r="172" spans="2:2" s="2" customFormat="1" x14ac:dyDescent="0.2">
      <c r="B172" s="29"/>
    </row>
    <row r="173" spans="2:2" s="2" customFormat="1" x14ac:dyDescent="0.2">
      <c r="B173" s="29"/>
    </row>
    <row r="174" spans="2:2" s="2" customFormat="1" x14ac:dyDescent="0.2">
      <c r="B174" s="29"/>
    </row>
    <row r="175" spans="2:2" s="2" customFormat="1" x14ac:dyDescent="0.2">
      <c r="B175" s="29"/>
    </row>
    <row r="176" spans="2:2" s="2" customFormat="1" x14ac:dyDescent="0.2">
      <c r="B176" s="29"/>
    </row>
    <row r="177" spans="2:2" s="2" customFormat="1" x14ac:dyDescent="0.2">
      <c r="B177" s="29"/>
    </row>
    <row r="178" spans="2:2" s="2" customFormat="1" x14ac:dyDescent="0.2">
      <c r="B178" s="29"/>
    </row>
    <row r="179" spans="2:2" s="2" customFormat="1" x14ac:dyDescent="0.2">
      <c r="B179" s="29"/>
    </row>
    <row r="180" spans="2:2" s="2" customFormat="1" x14ac:dyDescent="0.2">
      <c r="B180" s="29"/>
    </row>
    <row r="181" spans="2:2" s="2" customFormat="1" x14ac:dyDescent="0.2">
      <c r="B181" s="29"/>
    </row>
    <row r="182" spans="2:2" s="2" customFormat="1" x14ac:dyDescent="0.2">
      <c r="B182" s="29"/>
    </row>
    <row r="183" spans="2:2" s="2" customFormat="1" x14ac:dyDescent="0.2">
      <c r="B183" s="29"/>
    </row>
    <row r="184" spans="2:2" s="2" customFormat="1" x14ac:dyDescent="0.2">
      <c r="B184" s="29"/>
    </row>
    <row r="185" spans="2:2" s="2" customFormat="1" x14ac:dyDescent="0.2">
      <c r="B185" s="29"/>
    </row>
    <row r="186" spans="2:2" s="2" customFormat="1" x14ac:dyDescent="0.2">
      <c r="B186" s="29"/>
    </row>
    <row r="187" spans="2:2" s="2" customFormat="1" x14ac:dyDescent="0.2">
      <c r="B187" s="29"/>
    </row>
    <row r="188" spans="2:2" s="2" customFormat="1" x14ac:dyDescent="0.2">
      <c r="B188" s="29"/>
    </row>
    <row r="189" spans="2:2" s="2" customFormat="1" x14ac:dyDescent="0.2">
      <c r="B189" s="29"/>
    </row>
    <row r="190" spans="2:2" s="2" customFormat="1" x14ac:dyDescent="0.2">
      <c r="B190" s="29"/>
    </row>
    <row r="191" spans="2:2" s="2" customFormat="1" x14ac:dyDescent="0.2">
      <c r="B191" s="29"/>
    </row>
    <row r="192" spans="2:2" s="2" customFormat="1" x14ac:dyDescent="0.2">
      <c r="B192" s="29"/>
    </row>
    <row r="193" spans="2:2" s="2" customFormat="1" x14ac:dyDescent="0.2">
      <c r="B193" s="29"/>
    </row>
    <row r="194" spans="2:2" s="2" customFormat="1" x14ac:dyDescent="0.2">
      <c r="B194" s="29"/>
    </row>
    <row r="195" spans="2:2" s="2" customFormat="1" x14ac:dyDescent="0.2">
      <c r="B195" s="29"/>
    </row>
    <row r="196" spans="2:2" s="2" customFormat="1" x14ac:dyDescent="0.2">
      <c r="B196" s="29"/>
    </row>
    <row r="197" spans="2:2" s="2" customFormat="1" x14ac:dyDescent="0.2">
      <c r="B197" s="29"/>
    </row>
    <row r="198" spans="2:2" s="2" customFormat="1" x14ac:dyDescent="0.2">
      <c r="B198" s="29"/>
    </row>
    <row r="199" spans="2:2" s="2" customFormat="1" x14ac:dyDescent="0.2">
      <c r="B199" s="29"/>
    </row>
    <row r="200" spans="2:2" s="2" customFormat="1" x14ac:dyDescent="0.2">
      <c r="B200" s="29"/>
    </row>
    <row r="201" spans="2:2" s="2" customFormat="1" x14ac:dyDescent="0.2">
      <c r="B201" s="29"/>
    </row>
    <row r="202" spans="2:2" s="2" customFormat="1" x14ac:dyDescent="0.2">
      <c r="B202" s="29"/>
    </row>
    <row r="203" spans="2:2" s="2" customFormat="1" x14ac:dyDescent="0.2">
      <c r="B203" s="29"/>
    </row>
    <row r="204" spans="2:2" s="2" customFormat="1" x14ac:dyDescent="0.2">
      <c r="B204" s="29"/>
    </row>
    <row r="205" spans="2:2" s="2" customFormat="1" x14ac:dyDescent="0.2">
      <c r="B205" s="29"/>
    </row>
    <row r="206" spans="2:2" s="2" customFormat="1" x14ac:dyDescent="0.2">
      <c r="B206" s="29"/>
    </row>
    <row r="207" spans="2:2" s="2" customFormat="1" x14ac:dyDescent="0.2">
      <c r="B207" s="29"/>
    </row>
    <row r="208" spans="2:2" s="2" customFormat="1" x14ac:dyDescent="0.2">
      <c r="B208" s="29"/>
    </row>
    <row r="209" spans="2:2" s="2" customFormat="1" x14ac:dyDescent="0.2">
      <c r="B209" s="29"/>
    </row>
    <row r="210" spans="2:2" s="2" customFormat="1" x14ac:dyDescent="0.2">
      <c r="B210" s="29"/>
    </row>
  </sheetData>
  <sheetProtection algorithmName="SHA-512" hashValue="tDBwclow6uc95e/HE/idtnkFeeJcviHa08XxgM0FUC+CeGcinS5uOOUf+2t4p/eLLOQg6HxPAjnykNUsliuN3A==" saltValue="0PFVw5Gkro0whVWNUPiFGw==" spinCount="100000" sheet="1" objects="1" scenarios="1"/>
  <mergeCells count="15">
    <mergeCell ref="A87:F87"/>
    <mergeCell ref="A1:I1"/>
    <mergeCell ref="A3:I3"/>
    <mergeCell ref="A5:A7"/>
    <mergeCell ref="B5:B7"/>
    <mergeCell ref="D5:D7"/>
    <mergeCell ref="E5:E7"/>
    <mergeCell ref="F5:G6"/>
    <mergeCell ref="H5:I6"/>
    <mergeCell ref="A88:I88"/>
    <mergeCell ref="A89:I89"/>
    <mergeCell ref="C92:D92"/>
    <mergeCell ref="H92:I92"/>
    <mergeCell ref="C93:D93"/>
    <mergeCell ref="H93:I93"/>
  </mergeCells>
  <phoneticPr fontId="27" type="noConversion"/>
  <printOptions horizontalCentered="1"/>
  <pageMargins left="0.39370078740157483" right="0.39370078740157483" top="1.1811023622047245" bottom="0.39370078740157483" header="0.39370078740157483" footer="0.19685039370078741"/>
  <pageSetup paperSize="9" scale="91" fitToHeight="0" orientation="landscape" r:id="rId1"/>
  <headerFooter>
    <oddHeader>&amp;L&amp;G&amp;R&amp;G</oddHeader>
  </headerFooter>
  <rowBreaks count="2" manualBreakCount="2">
    <brk id="35" max="8" man="1"/>
    <brk id="66" max="8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155"/>
  <sheetViews>
    <sheetView view="pageBreakPreview" topLeftCell="A87" zoomScaleNormal="100" zoomScaleSheetLayoutView="100" workbookViewId="0">
      <selection activeCell="C12" sqref="C12"/>
    </sheetView>
  </sheetViews>
  <sheetFormatPr baseColWidth="10" defaultColWidth="11.42578125" defaultRowHeight="15.75" x14ac:dyDescent="0.25"/>
  <cols>
    <col min="1" max="1" width="4.42578125" style="15" customWidth="1"/>
    <col min="2" max="2" width="5.5703125" style="15" customWidth="1"/>
    <col min="3" max="3" width="70" style="14" customWidth="1"/>
    <col min="4" max="4" width="7.7109375" style="22" customWidth="1"/>
    <col min="5" max="5" width="7.7109375" style="15" customWidth="1"/>
    <col min="6" max="6" width="18.7109375" style="14" customWidth="1"/>
    <col min="7" max="7" width="18" style="14" bestFit="1" customWidth="1"/>
    <col min="8" max="8" width="22.140625" style="14" customWidth="1"/>
    <col min="9" max="9" width="22.28515625" style="14" customWidth="1"/>
    <col min="10" max="10" width="14.5703125" style="14" customWidth="1"/>
    <col min="11" max="239" width="11.5703125" style="14"/>
    <col min="240" max="241" width="5.7109375" style="14" customWidth="1"/>
    <col min="242" max="242" width="118.140625" style="14" customWidth="1"/>
    <col min="243" max="244" width="6.7109375" style="14" customWidth="1"/>
    <col min="245" max="248" width="15.7109375" style="14" customWidth="1"/>
    <col min="249" max="495" width="11.5703125" style="14"/>
    <col min="496" max="497" width="5.7109375" style="14" customWidth="1"/>
    <col min="498" max="498" width="118.140625" style="14" customWidth="1"/>
    <col min="499" max="500" width="6.7109375" style="14" customWidth="1"/>
    <col min="501" max="504" width="15.7109375" style="14" customWidth="1"/>
    <col min="505" max="751" width="11.5703125" style="14"/>
    <col min="752" max="753" width="5.7109375" style="14" customWidth="1"/>
    <col min="754" max="754" width="118.140625" style="14" customWidth="1"/>
    <col min="755" max="756" width="6.7109375" style="14" customWidth="1"/>
    <col min="757" max="760" width="15.7109375" style="14" customWidth="1"/>
    <col min="761" max="1007" width="11.5703125" style="14"/>
    <col min="1008" max="1009" width="5.7109375" style="14" customWidth="1"/>
    <col min="1010" max="1010" width="118.140625" style="14" customWidth="1"/>
    <col min="1011" max="1012" width="6.7109375" style="14" customWidth="1"/>
    <col min="1013" max="1016" width="15.7109375" style="14" customWidth="1"/>
    <col min="1017" max="1263" width="11.5703125" style="14"/>
    <col min="1264" max="1265" width="5.7109375" style="14" customWidth="1"/>
    <col min="1266" max="1266" width="118.140625" style="14" customWidth="1"/>
    <col min="1267" max="1268" width="6.7109375" style="14" customWidth="1"/>
    <col min="1269" max="1272" width="15.7109375" style="14" customWidth="1"/>
    <col min="1273" max="1519" width="11.5703125" style="14"/>
    <col min="1520" max="1521" width="5.7109375" style="14" customWidth="1"/>
    <col min="1522" max="1522" width="118.140625" style="14" customWidth="1"/>
    <col min="1523" max="1524" width="6.7109375" style="14" customWidth="1"/>
    <col min="1525" max="1528" width="15.7109375" style="14" customWidth="1"/>
    <col min="1529" max="1775" width="11.5703125" style="14"/>
    <col min="1776" max="1777" width="5.7109375" style="14" customWidth="1"/>
    <col min="1778" max="1778" width="118.140625" style="14" customWidth="1"/>
    <col min="1779" max="1780" width="6.7109375" style="14" customWidth="1"/>
    <col min="1781" max="1784" width="15.7109375" style="14" customWidth="1"/>
    <col min="1785" max="2031" width="11.5703125" style="14"/>
    <col min="2032" max="2033" width="5.7109375" style="14" customWidth="1"/>
    <col min="2034" max="2034" width="118.140625" style="14" customWidth="1"/>
    <col min="2035" max="2036" width="6.7109375" style="14" customWidth="1"/>
    <col min="2037" max="2040" width="15.7109375" style="14" customWidth="1"/>
    <col min="2041" max="2287" width="11.5703125" style="14"/>
    <col min="2288" max="2289" width="5.7109375" style="14" customWidth="1"/>
    <col min="2290" max="2290" width="118.140625" style="14" customWidth="1"/>
    <col min="2291" max="2292" width="6.7109375" style="14" customWidth="1"/>
    <col min="2293" max="2296" width="15.7109375" style="14" customWidth="1"/>
    <col min="2297" max="2543" width="11.5703125" style="14"/>
    <col min="2544" max="2545" width="5.7109375" style="14" customWidth="1"/>
    <col min="2546" max="2546" width="118.140625" style="14" customWidth="1"/>
    <col min="2547" max="2548" width="6.7109375" style="14" customWidth="1"/>
    <col min="2549" max="2552" width="15.7109375" style="14" customWidth="1"/>
    <col min="2553" max="2799" width="11.5703125" style="14"/>
    <col min="2800" max="2801" width="5.7109375" style="14" customWidth="1"/>
    <col min="2802" max="2802" width="118.140625" style="14" customWidth="1"/>
    <col min="2803" max="2804" width="6.7109375" style="14" customWidth="1"/>
    <col min="2805" max="2808" width="15.7109375" style="14" customWidth="1"/>
    <col min="2809" max="3055" width="11.5703125" style="14"/>
    <col min="3056" max="3057" width="5.7109375" style="14" customWidth="1"/>
    <col min="3058" max="3058" width="118.140625" style="14" customWidth="1"/>
    <col min="3059" max="3060" width="6.7109375" style="14" customWidth="1"/>
    <col min="3061" max="3064" width="15.7109375" style="14" customWidth="1"/>
    <col min="3065" max="3311" width="11.5703125" style="14"/>
    <col min="3312" max="3313" width="5.7109375" style="14" customWidth="1"/>
    <col min="3314" max="3314" width="118.140625" style="14" customWidth="1"/>
    <col min="3315" max="3316" width="6.7109375" style="14" customWidth="1"/>
    <col min="3317" max="3320" width="15.7109375" style="14" customWidth="1"/>
    <col min="3321" max="3567" width="11.5703125" style="14"/>
    <col min="3568" max="3569" width="5.7109375" style="14" customWidth="1"/>
    <col min="3570" max="3570" width="118.140625" style="14" customWidth="1"/>
    <col min="3571" max="3572" width="6.7109375" style="14" customWidth="1"/>
    <col min="3573" max="3576" width="15.7109375" style="14" customWidth="1"/>
    <col min="3577" max="3823" width="11.5703125" style="14"/>
    <col min="3824" max="3825" width="5.7109375" style="14" customWidth="1"/>
    <col min="3826" max="3826" width="118.140625" style="14" customWidth="1"/>
    <col min="3827" max="3828" width="6.7109375" style="14" customWidth="1"/>
    <col min="3829" max="3832" width="15.7109375" style="14" customWidth="1"/>
    <col min="3833" max="4079" width="11.5703125" style="14"/>
    <col min="4080" max="4081" width="5.7109375" style="14" customWidth="1"/>
    <col min="4082" max="4082" width="118.140625" style="14" customWidth="1"/>
    <col min="4083" max="4084" width="6.7109375" style="14" customWidth="1"/>
    <col min="4085" max="4088" width="15.7109375" style="14" customWidth="1"/>
    <col min="4089" max="4335" width="11.5703125" style="14"/>
    <col min="4336" max="4337" width="5.7109375" style="14" customWidth="1"/>
    <col min="4338" max="4338" width="118.140625" style="14" customWidth="1"/>
    <col min="4339" max="4340" width="6.7109375" style="14" customWidth="1"/>
    <col min="4341" max="4344" width="15.7109375" style="14" customWidth="1"/>
    <col min="4345" max="4591" width="11.5703125" style="14"/>
    <col min="4592" max="4593" width="5.7109375" style="14" customWidth="1"/>
    <col min="4594" max="4594" width="118.140625" style="14" customWidth="1"/>
    <col min="4595" max="4596" width="6.7109375" style="14" customWidth="1"/>
    <col min="4597" max="4600" width="15.7109375" style="14" customWidth="1"/>
    <col min="4601" max="4847" width="11.5703125" style="14"/>
    <col min="4848" max="4849" width="5.7109375" style="14" customWidth="1"/>
    <col min="4850" max="4850" width="118.140625" style="14" customWidth="1"/>
    <col min="4851" max="4852" width="6.7109375" style="14" customWidth="1"/>
    <col min="4853" max="4856" width="15.7109375" style="14" customWidth="1"/>
    <col min="4857" max="5103" width="11.5703125" style="14"/>
    <col min="5104" max="5105" width="5.7109375" style="14" customWidth="1"/>
    <col min="5106" max="5106" width="118.140625" style="14" customWidth="1"/>
    <col min="5107" max="5108" width="6.7109375" style="14" customWidth="1"/>
    <col min="5109" max="5112" width="15.7109375" style="14" customWidth="1"/>
    <col min="5113" max="5359" width="11.5703125" style="14"/>
    <col min="5360" max="5361" width="5.7109375" style="14" customWidth="1"/>
    <col min="5362" max="5362" width="118.140625" style="14" customWidth="1"/>
    <col min="5363" max="5364" width="6.7109375" style="14" customWidth="1"/>
    <col min="5365" max="5368" width="15.7109375" style="14" customWidth="1"/>
    <col min="5369" max="5615" width="11.5703125" style="14"/>
    <col min="5616" max="5617" width="5.7109375" style="14" customWidth="1"/>
    <col min="5618" max="5618" width="118.140625" style="14" customWidth="1"/>
    <col min="5619" max="5620" width="6.7109375" style="14" customWidth="1"/>
    <col min="5621" max="5624" width="15.7109375" style="14" customWidth="1"/>
    <col min="5625" max="5871" width="11.5703125" style="14"/>
    <col min="5872" max="5873" width="5.7109375" style="14" customWidth="1"/>
    <col min="5874" max="5874" width="118.140625" style="14" customWidth="1"/>
    <col min="5875" max="5876" width="6.7109375" style="14" customWidth="1"/>
    <col min="5877" max="5880" width="15.7109375" style="14" customWidth="1"/>
    <col min="5881" max="6127" width="11.5703125" style="14"/>
    <col min="6128" max="6129" width="5.7109375" style="14" customWidth="1"/>
    <col min="6130" max="6130" width="118.140625" style="14" customWidth="1"/>
    <col min="6131" max="6132" width="6.7109375" style="14" customWidth="1"/>
    <col min="6133" max="6136" width="15.7109375" style="14" customWidth="1"/>
    <col min="6137" max="6383" width="11.5703125" style="14"/>
    <col min="6384" max="6385" width="5.7109375" style="14" customWidth="1"/>
    <col min="6386" max="6386" width="118.140625" style="14" customWidth="1"/>
    <col min="6387" max="6388" width="6.7109375" style="14" customWidth="1"/>
    <col min="6389" max="6392" width="15.7109375" style="14" customWidth="1"/>
    <col min="6393" max="6639" width="11.5703125" style="14"/>
    <col min="6640" max="6641" width="5.7109375" style="14" customWidth="1"/>
    <col min="6642" max="6642" width="118.140625" style="14" customWidth="1"/>
    <col min="6643" max="6644" width="6.7109375" style="14" customWidth="1"/>
    <col min="6645" max="6648" width="15.7109375" style="14" customWidth="1"/>
    <col min="6649" max="6895" width="11.5703125" style="14"/>
    <col min="6896" max="6897" width="5.7109375" style="14" customWidth="1"/>
    <col min="6898" max="6898" width="118.140625" style="14" customWidth="1"/>
    <col min="6899" max="6900" width="6.7109375" style="14" customWidth="1"/>
    <col min="6901" max="6904" width="15.7109375" style="14" customWidth="1"/>
    <col min="6905" max="7151" width="11.5703125" style="14"/>
    <col min="7152" max="7153" width="5.7109375" style="14" customWidth="1"/>
    <col min="7154" max="7154" width="118.140625" style="14" customWidth="1"/>
    <col min="7155" max="7156" width="6.7109375" style="14" customWidth="1"/>
    <col min="7157" max="7160" width="15.7109375" style="14" customWidth="1"/>
    <col min="7161" max="7407" width="11.5703125" style="14"/>
    <col min="7408" max="7409" width="5.7109375" style="14" customWidth="1"/>
    <col min="7410" max="7410" width="118.140625" style="14" customWidth="1"/>
    <col min="7411" max="7412" width="6.7109375" style="14" customWidth="1"/>
    <col min="7413" max="7416" width="15.7109375" style="14" customWidth="1"/>
    <col min="7417" max="7663" width="11.5703125" style="14"/>
    <col min="7664" max="7665" width="5.7109375" style="14" customWidth="1"/>
    <col min="7666" max="7666" width="118.140625" style="14" customWidth="1"/>
    <col min="7667" max="7668" width="6.7109375" style="14" customWidth="1"/>
    <col min="7669" max="7672" width="15.7109375" style="14" customWidth="1"/>
    <col min="7673" max="7919" width="11.5703125" style="14"/>
    <col min="7920" max="7921" width="5.7109375" style="14" customWidth="1"/>
    <col min="7922" max="7922" width="118.140625" style="14" customWidth="1"/>
    <col min="7923" max="7924" width="6.7109375" style="14" customWidth="1"/>
    <col min="7925" max="7928" width="15.7109375" style="14" customWidth="1"/>
    <col min="7929" max="8175" width="11.5703125" style="14"/>
    <col min="8176" max="8177" width="5.7109375" style="14" customWidth="1"/>
    <col min="8178" max="8178" width="118.140625" style="14" customWidth="1"/>
    <col min="8179" max="8180" width="6.7109375" style="14" customWidth="1"/>
    <col min="8181" max="8184" width="15.7109375" style="14" customWidth="1"/>
    <col min="8185" max="8431" width="11.5703125" style="14"/>
    <col min="8432" max="8433" width="5.7109375" style="14" customWidth="1"/>
    <col min="8434" max="8434" width="118.140625" style="14" customWidth="1"/>
    <col min="8435" max="8436" width="6.7109375" style="14" customWidth="1"/>
    <col min="8437" max="8440" width="15.7109375" style="14" customWidth="1"/>
    <col min="8441" max="8687" width="11.5703125" style="14"/>
    <col min="8688" max="8689" width="5.7109375" style="14" customWidth="1"/>
    <col min="8690" max="8690" width="118.140625" style="14" customWidth="1"/>
    <col min="8691" max="8692" width="6.7109375" style="14" customWidth="1"/>
    <col min="8693" max="8696" width="15.7109375" style="14" customWidth="1"/>
    <col min="8697" max="8943" width="11.5703125" style="14"/>
    <col min="8944" max="8945" width="5.7109375" style="14" customWidth="1"/>
    <col min="8946" max="8946" width="118.140625" style="14" customWidth="1"/>
    <col min="8947" max="8948" width="6.7109375" style="14" customWidth="1"/>
    <col min="8949" max="8952" width="15.7109375" style="14" customWidth="1"/>
    <col min="8953" max="9199" width="11.5703125" style="14"/>
    <col min="9200" max="9201" width="5.7109375" style="14" customWidth="1"/>
    <col min="9202" max="9202" width="118.140625" style="14" customWidth="1"/>
    <col min="9203" max="9204" width="6.7109375" style="14" customWidth="1"/>
    <col min="9205" max="9208" width="15.7109375" style="14" customWidth="1"/>
    <col min="9209" max="9455" width="11.5703125" style="14"/>
    <col min="9456" max="9457" width="5.7109375" style="14" customWidth="1"/>
    <col min="9458" max="9458" width="118.140625" style="14" customWidth="1"/>
    <col min="9459" max="9460" width="6.7109375" style="14" customWidth="1"/>
    <col min="9461" max="9464" width="15.7109375" style="14" customWidth="1"/>
    <col min="9465" max="9711" width="11.5703125" style="14"/>
    <col min="9712" max="9713" width="5.7109375" style="14" customWidth="1"/>
    <col min="9714" max="9714" width="118.140625" style="14" customWidth="1"/>
    <col min="9715" max="9716" width="6.7109375" style="14" customWidth="1"/>
    <col min="9717" max="9720" width="15.7109375" style="14" customWidth="1"/>
    <col min="9721" max="9967" width="11.5703125" style="14"/>
    <col min="9968" max="9969" width="5.7109375" style="14" customWidth="1"/>
    <col min="9970" max="9970" width="118.140625" style="14" customWidth="1"/>
    <col min="9971" max="9972" width="6.7109375" style="14" customWidth="1"/>
    <col min="9973" max="9976" width="15.7109375" style="14" customWidth="1"/>
    <col min="9977" max="10223" width="11.5703125" style="14"/>
    <col min="10224" max="10225" width="5.7109375" style="14" customWidth="1"/>
    <col min="10226" max="10226" width="118.140625" style="14" customWidth="1"/>
    <col min="10227" max="10228" width="6.7109375" style="14" customWidth="1"/>
    <col min="10229" max="10232" width="15.7109375" style="14" customWidth="1"/>
    <col min="10233" max="10479" width="11.5703125" style="14"/>
    <col min="10480" max="10481" width="5.7109375" style="14" customWidth="1"/>
    <col min="10482" max="10482" width="118.140625" style="14" customWidth="1"/>
    <col min="10483" max="10484" width="6.7109375" style="14" customWidth="1"/>
    <col min="10485" max="10488" width="15.7109375" style="14" customWidth="1"/>
    <col min="10489" max="10735" width="11.5703125" style="14"/>
    <col min="10736" max="10737" width="5.7109375" style="14" customWidth="1"/>
    <col min="10738" max="10738" width="118.140625" style="14" customWidth="1"/>
    <col min="10739" max="10740" width="6.7109375" style="14" customWidth="1"/>
    <col min="10741" max="10744" width="15.7109375" style="14" customWidth="1"/>
    <col min="10745" max="10991" width="11.5703125" style="14"/>
    <col min="10992" max="10993" width="5.7109375" style="14" customWidth="1"/>
    <col min="10994" max="10994" width="118.140625" style="14" customWidth="1"/>
    <col min="10995" max="10996" width="6.7109375" style="14" customWidth="1"/>
    <col min="10997" max="11000" width="15.7109375" style="14" customWidth="1"/>
    <col min="11001" max="11247" width="11.5703125" style="14"/>
    <col min="11248" max="11249" width="5.7109375" style="14" customWidth="1"/>
    <col min="11250" max="11250" width="118.140625" style="14" customWidth="1"/>
    <col min="11251" max="11252" width="6.7109375" style="14" customWidth="1"/>
    <col min="11253" max="11256" width="15.7109375" style="14" customWidth="1"/>
    <col min="11257" max="11503" width="11.5703125" style="14"/>
    <col min="11504" max="11505" width="5.7109375" style="14" customWidth="1"/>
    <col min="11506" max="11506" width="118.140625" style="14" customWidth="1"/>
    <col min="11507" max="11508" width="6.7109375" style="14" customWidth="1"/>
    <col min="11509" max="11512" width="15.7109375" style="14" customWidth="1"/>
    <col min="11513" max="11759" width="11.5703125" style="14"/>
    <col min="11760" max="11761" width="5.7109375" style="14" customWidth="1"/>
    <col min="11762" max="11762" width="118.140625" style="14" customWidth="1"/>
    <col min="11763" max="11764" width="6.7109375" style="14" customWidth="1"/>
    <col min="11765" max="11768" width="15.7109375" style="14" customWidth="1"/>
    <col min="11769" max="12015" width="11.5703125" style="14"/>
    <col min="12016" max="12017" width="5.7109375" style="14" customWidth="1"/>
    <col min="12018" max="12018" width="118.140625" style="14" customWidth="1"/>
    <col min="12019" max="12020" width="6.7109375" style="14" customWidth="1"/>
    <col min="12021" max="12024" width="15.7109375" style="14" customWidth="1"/>
    <col min="12025" max="12271" width="11.5703125" style="14"/>
    <col min="12272" max="12273" width="5.7109375" style="14" customWidth="1"/>
    <col min="12274" max="12274" width="118.140625" style="14" customWidth="1"/>
    <col min="12275" max="12276" width="6.7109375" style="14" customWidth="1"/>
    <col min="12277" max="12280" width="15.7109375" style="14" customWidth="1"/>
    <col min="12281" max="12527" width="11.5703125" style="14"/>
    <col min="12528" max="12529" width="5.7109375" style="14" customWidth="1"/>
    <col min="12530" max="12530" width="118.140625" style="14" customWidth="1"/>
    <col min="12531" max="12532" width="6.7109375" style="14" customWidth="1"/>
    <col min="12533" max="12536" width="15.7109375" style="14" customWidth="1"/>
    <col min="12537" max="12783" width="11.5703125" style="14"/>
    <col min="12784" max="12785" width="5.7109375" style="14" customWidth="1"/>
    <col min="12786" max="12786" width="118.140625" style="14" customWidth="1"/>
    <col min="12787" max="12788" width="6.7109375" style="14" customWidth="1"/>
    <col min="12789" max="12792" width="15.7109375" style="14" customWidth="1"/>
    <col min="12793" max="13039" width="11.5703125" style="14"/>
    <col min="13040" max="13041" width="5.7109375" style="14" customWidth="1"/>
    <col min="13042" max="13042" width="118.140625" style="14" customWidth="1"/>
    <col min="13043" max="13044" width="6.7109375" style="14" customWidth="1"/>
    <col min="13045" max="13048" width="15.7109375" style="14" customWidth="1"/>
    <col min="13049" max="13295" width="11.5703125" style="14"/>
    <col min="13296" max="13297" width="5.7109375" style="14" customWidth="1"/>
    <col min="13298" max="13298" width="118.140625" style="14" customWidth="1"/>
    <col min="13299" max="13300" width="6.7109375" style="14" customWidth="1"/>
    <col min="13301" max="13304" width="15.7109375" style="14" customWidth="1"/>
    <col min="13305" max="13551" width="11.5703125" style="14"/>
    <col min="13552" max="13553" width="5.7109375" style="14" customWidth="1"/>
    <col min="13554" max="13554" width="118.140625" style="14" customWidth="1"/>
    <col min="13555" max="13556" width="6.7109375" style="14" customWidth="1"/>
    <col min="13557" max="13560" width="15.7109375" style="14" customWidth="1"/>
    <col min="13561" max="13807" width="11.5703125" style="14"/>
    <col min="13808" max="13809" width="5.7109375" style="14" customWidth="1"/>
    <col min="13810" max="13810" width="118.140625" style="14" customWidth="1"/>
    <col min="13811" max="13812" width="6.7109375" style="14" customWidth="1"/>
    <col min="13813" max="13816" width="15.7109375" style="14" customWidth="1"/>
    <col min="13817" max="14063" width="11.5703125" style="14"/>
    <col min="14064" max="14065" width="5.7109375" style="14" customWidth="1"/>
    <col min="14066" max="14066" width="118.140625" style="14" customWidth="1"/>
    <col min="14067" max="14068" width="6.7109375" style="14" customWidth="1"/>
    <col min="14069" max="14072" width="15.7109375" style="14" customWidth="1"/>
    <col min="14073" max="14319" width="11.5703125" style="14"/>
    <col min="14320" max="14321" width="5.7109375" style="14" customWidth="1"/>
    <col min="14322" max="14322" width="118.140625" style="14" customWidth="1"/>
    <col min="14323" max="14324" width="6.7109375" style="14" customWidth="1"/>
    <col min="14325" max="14328" width="15.7109375" style="14" customWidth="1"/>
    <col min="14329" max="14575" width="11.5703125" style="14"/>
    <col min="14576" max="14577" width="5.7109375" style="14" customWidth="1"/>
    <col min="14578" max="14578" width="118.140625" style="14" customWidth="1"/>
    <col min="14579" max="14580" width="6.7109375" style="14" customWidth="1"/>
    <col min="14581" max="14584" width="15.7109375" style="14" customWidth="1"/>
    <col min="14585" max="14831" width="11.5703125" style="14"/>
    <col min="14832" max="14833" width="5.7109375" style="14" customWidth="1"/>
    <col min="14834" max="14834" width="118.140625" style="14" customWidth="1"/>
    <col min="14835" max="14836" width="6.7109375" style="14" customWidth="1"/>
    <col min="14837" max="14840" width="15.7109375" style="14" customWidth="1"/>
    <col min="14841" max="15087" width="11.5703125" style="14"/>
    <col min="15088" max="15089" width="5.7109375" style="14" customWidth="1"/>
    <col min="15090" max="15090" width="118.140625" style="14" customWidth="1"/>
    <col min="15091" max="15092" width="6.7109375" style="14" customWidth="1"/>
    <col min="15093" max="15096" width="15.7109375" style="14" customWidth="1"/>
    <col min="15097" max="15343" width="11.5703125" style="14"/>
    <col min="15344" max="15345" width="5.7109375" style="14" customWidth="1"/>
    <col min="15346" max="15346" width="118.140625" style="14" customWidth="1"/>
    <col min="15347" max="15348" width="6.7109375" style="14" customWidth="1"/>
    <col min="15349" max="15352" width="15.7109375" style="14" customWidth="1"/>
    <col min="15353" max="15599" width="11.5703125" style="14"/>
    <col min="15600" max="15601" width="5.7109375" style="14" customWidth="1"/>
    <col min="15602" max="15602" width="118.140625" style="14" customWidth="1"/>
    <col min="15603" max="15604" width="6.7109375" style="14" customWidth="1"/>
    <col min="15605" max="15608" width="15.7109375" style="14" customWidth="1"/>
    <col min="15609" max="15855" width="11.5703125" style="14"/>
    <col min="15856" max="15857" width="5.7109375" style="14" customWidth="1"/>
    <col min="15858" max="15858" width="118.140625" style="14" customWidth="1"/>
    <col min="15859" max="15860" width="6.7109375" style="14" customWidth="1"/>
    <col min="15861" max="15864" width="15.7109375" style="14" customWidth="1"/>
    <col min="15865" max="16111" width="11.5703125" style="14"/>
    <col min="16112" max="16113" width="5.7109375" style="14" customWidth="1"/>
    <col min="16114" max="16114" width="118.140625" style="14" customWidth="1"/>
    <col min="16115" max="16116" width="6.7109375" style="14" customWidth="1"/>
    <col min="16117" max="16120" width="15.7109375" style="14" customWidth="1"/>
    <col min="16121" max="16375" width="11.5703125" style="14"/>
    <col min="16376" max="16384" width="11.5703125" style="14" customWidth="1"/>
  </cols>
  <sheetData>
    <row r="1" spans="1:9" ht="114.75" customHeight="1" thickBot="1" x14ac:dyDescent="0.3">
      <c r="A1" s="722" t="str">
        <f>+CARÁTULA!B16</f>
        <v>PROYECTO: 
CONSTRUCCIÓN DE LA ESTACIÓN TRANSFORMADORA MENDOZA NORTE 220/132 kV Y
OBRAS COMPLEMENTARIAS
ALTERNATIVA 1
OBLIGATORIA</v>
      </c>
      <c r="B1" s="744"/>
      <c r="C1" s="744"/>
      <c r="D1" s="744"/>
      <c r="E1" s="744"/>
      <c r="F1" s="744"/>
      <c r="G1" s="744"/>
      <c r="H1" s="744"/>
      <c r="I1" s="745"/>
    </row>
    <row r="2" spans="1:9" ht="5.0999999999999996" customHeight="1" thickBot="1" x14ac:dyDescent="0.3"/>
    <row r="3" spans="1:9" ht="22.9" customHeight="1" thickBot="1" x14ac:dyDescent="0.3">
      <c r="A3" s="746" t="str">
        <f>+INDICE!C10</f>
        <v>C-1.3 Provisiones Complementarias y Obras Electromecánicas ET Mendoza Norte 220/132 kV</v>
      </c>
      <c r="B3" s="747"/>
      <c r="C3" s="747"/>
      <c r="D3" s="747"/>
      <c r="E3" s="747"/>
      <c r="F3" s="747"/>
      <c r="G3" s="747"/>
      <c r="H3" s="747"/>
      <c r="I3" s="747"/>
    </row>
    <row r="4" spans="1:9" ht="10.15" customHeight="1" thickBot="1" x14ac:dyDescent="0.3"/>
    <row r="5" spans="1:9" ht="15" customHeight="1" x14ac:dyDescent="0.25">
      <c r="A5" s="749" t="s">
        <v>28</v>
      </c>
      <c r="B5" s="752" t="s">
        <v>29</v>
      </c>
      <c r="C5" s="23"/>
      <c r="D5" s="755" t="s">
        <v>30</v>
      </c>
      <c r="E5" s="755" t="s">
        <v>31</v>
      </c>
      <c r="F5" s="758" t="s">
        <v>32</v>
      </c>
      <c r="G5" s="759"/>
      <c r="H5" s="758" t="s">
        <v>33</v>
      </c>
      <c r="I5" s="761"/>
    </row>
    <row r="6" spans="1:9" ht="18" customHeight="1" x14ac:dyDescent="0.25">
      <c r="A6" s="750"/>
      <c r="B6" s="753"/>
      <c r="C6" s="24" t="s">
        <v>34</v>
      </c>
      <c r="D6" s="756"/>
      <c r="E6" s="756"/>
      <c r="F6" s="760"/>
      <c r="G6" s="760"/>
      <c r="H6" s="760"/>
      <c r="I6" s="762"/>
    </row>
    <row r="7" spans="1:9" ht="33" customHeight="1" thickBot="1" x14ac:dyDescent="0.3">
      <c r="A7" s="751"/>
      <c r="B7" s="754"/>
      <c r="C7" s="25"/>
      <c r="D7" s="757"/>
      <c r="E7" s="757"/>
      <c r="F7" s="26" t="s">
        <v>21</v>
      </c>
      <c r="G7" s="26" t="s">
        <v>22</v>
      </c>
      <c r="H7" s="26" t="s">
        <v>21</v>
      </c>
      <c r="I7" s="27" t="s">
        <v>22</v>
      </c>
    </row>
    <row r="8" spans="1:9" s="70" customFormat="1" ht="15.4" customHeight="1" x14ac:dyDescent="0.25">
      <c r="A8" s="250">
        <v>1</v>
      </c>
      <c r="B8" s="258"/>
      <c r="C8" s="337" t="s">
        <v>208</v>
      </c>
      <c r="D8" s="308"/>
      <c r="E8" s="309"/>
      <c r="F8" s="358"/>
      <c r="G8" s="359"/>
      <c r="H8" s="254">
        <f>SUM(H9:H11)</f>
        <v>0</v>
      </c>
      <c r="I8" s="252">
        <f>SUM(I9:I11)</f>
        <v>0</v>
      </c>
    </row>
    <row r="9" spans="1:9" s="28" customFormat="1" ht="25.5" customHeight="1" x14ac:dyDescent="0.25">
      <c r="A9" s="338"/>
      <c r="B9" s="233" t="s">
        <v>35</v>
      </c>
      <c r="C9" s="248" t="s">
        <v>209</v>
      </c>
      <c r="D9" s="313" t="s">
        <v>36</v>
      </c>
      <c r="E9" s="360">
        <v>1</v>
      </c>
      <c r="F9" s="317"/>
      <c r="G9" s="318"/>
      <c r="H9" s="237">
        <f>+F9*E9</f>
        <v>0</v>
      </c>
      <c r="I9" s="238">
        <f>+E9*G9</f>
        <v>0</v>
      </c>
    </row>
    <row r="10" spans="1:9" s="28" customFormat="1" ht="15.75" customHeight="1" x14ac:dyDescent="0.25">
      <c r="A10" s="338"/>
      <c r="B10" s="253" t="s">
        <v>139</v>
      </c>
      <c r="C10" s="340" t="s">
        <v>210</v>
      </c>
      <c r="D10" s="313" t="s">
        <v>36</v>
      </c>
      <c r="E10" s="360">
        <v>1</v>
      </c>
      <c r="F10" s="317"/>
      <c r="G10" s="318"/>
      <c r="H10" s="237">
        <f>+F10*E10</f>
        <v>0</v>
      </c>
      <c r="I10" s="238">
        <f>+E10*G10</f>
        <v>0</v>
      </c>
    </row>
    <row r="11" spans="1:9" s="28" customFormat="1" ht="5.25" customHeight="1" x14ac:dyDescent="0.25">
      <c r="A11" s="338"/>
      <c r="B11" s="253"/>
      <c r="C11" s="340"/>
      <c r="D11" s="313"/>
      <c r="E11" s="360"/>
      <c r="F11" s="317"/>
      <c r="G11" s="318"/>
      <c r="H11" s="237"/>
      <c r="I11" s="238"/>
    </row>
    <row r="12" spans="1:9" s="28" customFormat="1" ht="15" x14ac:dyDescent="0.25">
      <c r="A12" s="341">
        <v>2</v>
      </c>
      <c r="B12" s="235"/>
      <c r="C12" s="342" t="s">
        <v>211</v>
      </c>
      <c r="D12" s="304"/>
      <c r="E12" s="331"/>
      <c r="F12" s="306"/>
      <c r="G12" s="307"/>
      <c r="H12" s="243">
        <f>+SUM(H13:H16)</f>
        <v>0</v>
      </c>
      <c r="I12" s="244">
        <f>+SUM(I13:I16)</f>
        <v>0</v>
      </c>
    </row>
    <row r="13" spans="1:9" s="28" customFormat="1" ht="15" x14ac:dyDescent="0.25">
      <c r="A13" s="341"/>
      <c r="B13" s="235" t="s">
        <v>38</v>
      </c>
      <c r="C13" s="261" t="s">
        <v>468</v>
      </c>
      <c r="D13" s="304" t="s">
        <v>36</v>
      </c>
      <c r="E13" s="333">
        <v>1</v>
      </c>
      <c r="F13" s="317"/>
      <c r="G13" s="318"/>
      <c r="H13" s="237">
        <f>+F13*E13</f>
        <v>0</v>
      </c>
      <c r="I13" s="238">
        <f>+G13*E13</f>
        <v>0</v>
      </c>
    </row>
    <row r="14" spans="1:9" s="28" customFormat="1" ht="15" x14ac:dyDescent="0.25">
      <c r="A14" s="341"/>
      <c r="B14" s="235" t="s">
        <v>41</v>
      </c>
      <c r="C14" s="343" t="s">
        <v>469</v>
      </c>
      <c r="D14" s="304" t="s">
        <v>36</v>
      </c>
      <c r="E14" s="333">
        <v>1</v>
      </c>
      <c r="F14" s="317"/>
      <c r="G14" s="318"/>
      <c r="H14" s="237">
        <f>+F14*E14</f>
        <v>0</v>
      </c>
      <c r="I14" s="238">
        <f>+G14*E14</f>
        <v>0</v>
      </c>
    </row>
    <row r="15" spans="1:9" s="28" customFormat="1" ht="15" x14ac:dyDescent="0.25">
      <c r="A15" s="341"/>
      <c r="B15" s="235" t="s">
        <v>43</v>
      </c>
      <c r="C15" s="261" t="s">
        <v>470</v>
      </c>
      <c r="D15" s="304" t="s">
        <v>36</v>
      </c>
      <c r="E15" s="333">
        <v>1</v>
      </c>
      <c r="F15" s="317"/>
      <c r="G15" s="318"/>
      <c r="H15" s="237">
        <f>+F15*E15</f>
        <v>0</v>
      </c>
      <c r="I15" s="238">
        <f>+G15*E15</f>
        <v>0</v>
      </c>
    </row>
    <row r="16" spans="1:9" s="28" customFormat="1" ht="15" x14ac:dyDescent="0.25">
      <c r="A16" s="341"/>
      <c r="B16" s="235" t="s">
        <v>44</v>
      </c>
      <c r="C16" s="344" t="s">
        <v>212</v>
      </c>
      <c r="D16" s="304" t="s">
        <v>36</v>
      </c>
      <c r="E16" s="333">
        <v>1</v>
      </c>
      <c r="F16" s="317"/>
      <c r="G16" s="318"/>
      <c r="H16" s="237">
        <f>+F16*E16</f>
        <v>0</v>
      </c>
      <c r="I16" s="238">
        <f>+G16*E16</f>
        <v>0</v>
      </c>
    </row>
    <row r="17" spans="1:9" s="28" customFormat="1" ht="5.25" customHeight="1" x14ac:dyDescent="0.25">
      <c r="A17" s="338"/>
      <c r="B17" s="253"/>
      <c r="C17" s="340"/>
      <c r="D17" s="313"/>
      <c r="E17" s="360"/>
      <c r="F17" s="317"/>
      <c r="G17" s="318"/>
      <c r="H17" s="237"/>
      <c r="I17" s="238"/>
    </row>
    <row r="18" spans="1:9" s="70" customFormat="1" ht="15" customHeight="1" x14ac:dyDescent="0.25">
      <c r="A18" s="250">
        <v>3</v>
      </c>
      <c r="B18" s="258"/>
      <c r="C18" s="337" t="s">
        <v>213</v>
      </c>
      <c r="D18" s="308"/>
      <c r="E18" s="309"/>
      <c r="F18" s="317"/>
      <c r="G18" s="318"/>
      <c r="H18" s="254">
        <f>SUM(H19:H31)</f>
        <v>0</v>
      </c>
      <c r="I18" s="252">
        <f>SUM(I19:I31)</f>
        <v>0</v>
      </c>
    </row>
    <row r="19" spans="1:9" s="28" customFormat="1" ht="15" x14ac:dyDescent="0.25">
      <c r="A19" s="245"/>
      <c r="B19" s="233" t="s">
        <v>151</v>
      </c>
      <c r="C19" s="248" t="s">
        <v>39</v>
      </c>
      <c r="D19" s="304" t="s">
        <v>40</v>
      </c>
      <c r="E19" s="305">
        <v>5</v>
      </c>
      <c r="F19" s="317"/>
      <c r="G19" s="318"/>
      <c r="H19" s="237">
        <f t="shared" ref="H19:H30" si="0">+E19*F19</f>
        <v>0</v>
      </c>
      <c r="I19" s="238">
        <f t="shared" ref="I19:I30" si="1">+E19*G19</f>
        <v>0</v>
      </c>
    </row>
    <row r="20" spans="1:9" s="28" customFormat="1" ht="15" customHeight="1" x14ac:dyDescent="0.25">
      <c r="A20" s="245"/>
      <c r="B20" s="233" t="s">
        <v>153</v>
      </c>
      <c r="C20" s="345" t="s">
        <v>42</v>
      </c>
      <c r="D20" s="304" t="s">
        <v>40</v>
      </c>
      <c r="E20" s="305">
        <v>9</v>
      </c>
      <c r="F20" s="317"/>
      <c r="G20" s="318"/>
      <c r="H20" s="237">
        <f t="shared" si="0"/>
        <v>0</v>
      </c>
      <c r="I20" s="238">
        <f t="shared" si="1"/>
        <v>0</v>
      </c>
    </row>
    <row r="21" spans="1:9" s="28" customFormat="1" ht="15" customHeight="1" x14ac:dyDescent="0.25">
      <c r="A21" s="245"/>
      <c r="B21" s="233" t="s">
        <v>214</v>
      </c>
      <c r="C21" s="345" t="s">
        <v>763</v>
      </c>
      <c r="D21" s="304" t="s">
        <v>40</v>
      </c>
      <c r="E21" s="305">
        <v>3</v>
      </c>
      <c r="F21" s="317"/>
      <c r="G21" s="318"/>
      <c r="H21" s="237">
        <f t="shared" si="0"/>
        <v>0</v>
      </c>
      <c r="I21" s="238">
        <f t="shared" si="1"/>
        <v>0</v>
      </c>
    </row>
    <row r="22" spans="1:9" s="28" customFormat="1" ht="15" customHeight="1" x14ac:dyDescent="0.25">
      <c r="A22" s="245"/>
      <c r="B22" s="233" t="s">
        <v>215</v>
      </c>
      <c r="C22" s="345" t="s">
        <v>764</v>
      </c>
      <c r="D22" s="304" t="s">
        <v>40</v>
      </c>
      <c r="E22" s="310">
        <v>12</v>
      </c>
      <c r="F22" s="317"/>
      <c r="G22" s="318"/>
      <c r="H22" s="237"/>
      <c r="I22" s="238"/>
    </row>
    <row r="23" spans="1:9" s="28" customFormat="1" ht="15" customHeight="1" x14ac:dyDescent="0.25">
      <c r="A23" s="245"/>
      <c r="B23" s="233" t="s">
        <v>216</v>
      </c>
      <c r="C23" s="345" t="s">
        <v>766</v>
      </c>
      <c r="D23" s="304" t="s">
        <v>40</v>
      </c>
      <c r="E23" s="305">
        <v>6</v>
      </c>
      <c r="F23" s="317"/>
      <c r="G23" s="318"/>
      <c r="H23" s="237">
        <f>+E23*F23</f>
        <v>0</v>
      </c>
      <c r="I23" s="238">
        <f>+E23*G23</f>
        <v>0</v>
      </c>
    </row>
    <row r="24" spans="1:9" s="28" customFormat="1" ht="15" customHeight="1" x14ac:dyDescent="0.25">
      <c r="A24" s="245"/>
      <c r="B24" s="233" t="s">
        <v>217</v>
      </c>
      <c r="C24" s="345" t="s">
        <v>765</v>
      </c>
      <c r="D24" s="304" t="s">
        <v>40</v>
      </c>
      <c r="E24" s="305">
        <v>6</v>
      </c>
      <c r="F24" s="317"/>
      <c r="G24" s="318"/>
      <c r="H24" s="237">
        <f>+E24*F24</f>
        <v>0</v>
      </c>
      <c r="I24" s="238">
        <f>+E24*G24</f>
        <v>0</v>
      </c>
    </row>
    <row r="25" spans="1:9" s="28" customFormat="1" ht="15" customHeight="1" x14ac:dyDescent="0.25">
      <c r="A25" s="245"/>
      <c r="B25" s="233" t="s">
        <v>219</v>
      </c>
      <c r="C25" s="345" t="s">
        <v>218</v>
      </c>
      <c r="D25" s="304" t="s">
        <v>40</v>
      </c>
      <c r="E25" s="305">
        <v>15</v>
      </c>
      <c r="F25" s="317"/>
      <c r="G25" s="318"/>
      <c r="H25" s="237">
        <f t="shared" si="0"/>
        <v>0</v>
      </c>
      <c r="I25" s="238">
        <f t="shared" si="1"/>
        <v>0</v>
      </c>
    </row>
    <row r="26" spans="1:9" s="28" customFormat="1" ht="15" customHeight="1" x14ac:dyDescent="0.25">
      <c r="A26" s="245"/>
      <c r="B26" s="233" t="s">
        <v>221</v>
      </c>
      <c r="C26" s="345" t="s">
        <v>220</v>
      </c>
      <c r="D26" s="304" t="s">
        <v>40</v>
      </c>
      <c r="E26" s="305">
        <v>30</v>
      </c>
      <c r="F26" s="317"/>
      <c r="G26" s="318"/>
      <c r="H26" s="237">
        <f>+E26*F26</f>
        <v>0</v>
      </c>
      <c r="I26" s="238">
        <f>+E26*G26</f>
        <v>0</v>
      </c>
    </row>
    <row r="27" spans="1:9" s="28" customFormat="1" ht="15" customHeight="1" x14ac:dyDescent="0.25">
      <c r="A27" s="245"/>
      <c r="B27" s="233" t="s">
        <v>222</v>
      </c>
      <c r="C27" s="345" t="s">
        <v>54</v>
      </c>
      <c r="D27" s="304" t="s">
        <v>40</v>
      </c>
      <c r="E27" s="305">
        <v>12</v>
      </c>
      <c r="F27" s="317"/>
      <c r="G27" s="318"/>
      <c r="H27" s="237">
        <f>+E27*F27</f>
        <v>0</v>
      </c>
      <c r="I27" s="238">
        <f>+E27*G27</f>
        <v>0</v>
      </c>
    </row>
    <row r="28" spans="1:9" s="28" customFormat="1" ht="15" customHeight="1" x14ac:dyDescent="0.25">
      <c r="A28" s="246"/>
      <c r="B28" s="233" t="s">
        <v>223</v>
      </c>
      <c r="C28" s="346" t="s">
        <v>448</v>
      </c>
      <c r="D28" s="311" t="s">
        <v>40</v>
      </c>
      <c r="E28" s="312">
        <v>3</v>
      </c>
      <c r="F28" s="317"/>
      <c r="G28" s="318"/>
      <c r="H28" s="262">
        <f>+E28*F28</f>
        <v>0</v>
      </c>
      <c r="I28" s="347">
        <f>+E28*G28</f>
        <v>0</v>
      </c>
    </row>
    <row r="29" spans="1:9" s="28" customFormat="1" ht="15" customHeight="1" x14ac:dyDescent="0.25">
      <c r="A29" s="246"/>
      <c r="B29" s="233" t="s">
        <v>224</v>
      </c>
      <c r="C29" s="346" t="s">
        <v>226</v>
      </c>
      <c r="D29" s="313" t="s">
        <v>40</v>
      </c>
      <c r="E29" s="314">
        <v>9</v>
      </c>
      <c r="F29" s="317"/>
      <c r="G29" s="318"/>
      <c r="H29" s="237">
        <f>+E29*F29</f>
        <v>0</v>
      </c>
      <c r="I29" s="238">
        <f>+E29*G29</f>
        <v>0</v>
      </c>
    </row>
    <row r="30" spans="1:9" s="28" customFormat="1" ht="15" customHeight="1" x14ac:dyDescent="0.25">
      <c r="A30" s="246"/>
      <c r="B30" s="233" t="s">
        <v>225</v>
      </c>
      <c r="C30" s="345" t="s">
        <v>228</v>
      </c>
      <c r="D30" s="313" t="s">
        <v>40</v>
      </c>
      <c r="E30" s="314">
        <v>12</v>
      </c>
      <c r="F30" s="317"/>
      <c r="G30" s="318"/>
      <c r="H30" s="237">
        <f t="shared" si="0"/>
        <v>0</v>
      </c>
      <c r="I30" s="238">
        <f t="shared" si="1"/>
        <v>0</v>
      </c>
    </row>
    <row r="31" spans="1:9" s="28" customFormat="1" ht="15" customHeight="1" x14ac:dyDescent="0.25">
      <c r="A31" s="246"/>
      <c r="B31" s="233" t="s">
        <v>227</v>
      </c>
      <c r="C31" s="345" t="s">
        <v>67</v>
      </c>
      <c r="D31" s="304" t="s">
        <v>40</v>
      </c>
      <c r="E31" s="305">
        <v>9</v>
      </c>
      <c r="F31" s="317"/>
      <c r="G31" s="318"/>
      <c r="H31" s="237">
        <f>+E31*F31</f>
        <v>0</v>
      </c>
      <c r="I31" s="238">
        <f>+E31*G31</f>
        <v>0</v>
      </c>
    </row>
    <row r="32" spans="1:9" s="28" customFormat="1" ht="5.25" customHeight="1" x14ac:dyDescent="0.25">
      <c r="A32" s="338"/>
      <c r="B32" s="253"/>
      <c r="C32" s="340"/>
      <c r="D32" s="313"/>
      <c r="E32" s="360"/>
      <c r="F32" s="317"/>
      <c r="G32" s="318"/>
      <c r="H32" s="237"/>
      <c r="I32" s="238"/>
    </row>
    <row r="33" spans="1:11" s="28" customFormat="1" ht="25.5" customHeight="1" x14ac:dyDescent="0.25">
      <c r="A33" s="250">
        <v>4</v>
      </c>
      <c r="B33" s="255"/>
      <c r="C33" s="337" t="s">
        <v>229</v>
      </c>
      <c r="D33" s="311" t="s">
        <v>40</v>
      </c>
      <c r="E33" s="312">
        <v>9</v>
      </c>
      <c r="F33" s="317"/>
      <c r="G33" s="318"/>
      <c r="H33" s="262">
        <f>+E33*F33</f>
        <v>0</v>
      </c>
      <c r="I33" s="347">
        <f>+E33*G33</f>
        <v>0</v>
      </c>
    </row>
    <row r="34" spans="1:11" s="28" customFormat="1" ht="5.25" customHeight="1" x14ac:dyDescent="0.25">
      <c r="A34" s="338"/>
      <c r="B34" s="253"/>
      <c r="C34" s="340"/>
      <c r="D34" s="313"/>
      <c r="E34" s="360"/>
      <c r="F34" s="317"/>
      <c r="G34" s="318"/>
      <c r="H34" s="237"/>
      <c r="I34" s="238"/>
    </row>
    <row r="35" spans="1:11" s="70" customFormat="1" ht="15" customHeight="1" x14ac:dyDescent="0.25">
      <c r="A35" s="250">
        <v>5</v>
      </c>
      <c r="B35" s="258"/>
      <c r="C35" s="337" t="s">
        <v>230</v>
      </c>
      <c r="D35" s="308"/>
      <c r="E35" s="309"/>
      <c r="F35" s="317"/>
      <c r="G35" s="318"/>
      <c r="H35" s="254">
        <f>SUM(H36:H45)</f>
        <v>0</v>
      </c>
      <c r="I35" s="252">
        <f>SUM(I36:I45)</f>
        <v>0</v>
      </c>
    </row>
    <row r="36" spans="1:11" s="28" customFormat="1" ht="15" x14ac:dyDescent="0.25">
      <c r="A36" s="246"/>
      <c r="B36" s="233" t="s">
        <v>86</v>
      </c>
      <c r="C36" s="248" t="s">
        <v>87</v>
      </c>
      <c r="D36" s="304" t="s">
        <v>40</v>
      </c>
      <c r="E36" s="305">
        <v>1</v>
      </c>
      <c r="F36" s="317"/>
      <c r="G36" s="318"/>
      <c r="H36" s="262">
        <f t="shared" ref="H36:H45" si="2">+E36*F36</f>
        <v>0</v>
      </c>
      <c r="I36" s="347">
        <f t="shared" ref="I36:I45" si="3">+E36*G36</f>
        <v>0</v>
      </c>
    </row>
    <row r="37" spans="1:11" s="70" customFormat="1" ht="13.5" customHeight="1" x14ac:dyDescent="0.25">
      <c r="A37" s="246"/>
      <c r="B37" s="233" t="s">
        <v>88</v>
      </c>
      <c r="C37" s="248" t="s">
        <v>89</v>
      </c>
      <c r="D37" s="304" t="s">
        <v>40</v>
      </c>
      <c r="E37" s="305">
        <v>1</v>
      </c>
      <c r="F37" s="317"/>
      <c r="G37" s="318"/>
      <c r="H37" s="262">
        <f t="shared" si="2"/>
        <v>0</v>
      </c>
      <c r="I37" s="347">
        <f t="shared" si="3"/>
        <v>0</v>
      </c>
      <c r="J37" s="28"/>
      <c r="K37" s="28"/>
    </row>
    <row r="38" spans="1:11" s="28" customFormat="1" ht="27" customHeight="1" x14ac:dyDescent="0.25">
      <c r="A38" s="246"/>
      <c r="B38" s="233" t="s">
        <v>90</v>
      </c>
      <c r="C38" s="248" t="s">
        <v>91</v>
      </c>
      <c r="D38" s="304" t="s">
        <v>40</v>
      </c>
      <c r="E38" s="305">
        <v>1</v>
      </c>
      <c r="F38" s="317"/>
      <c r="G38" s="318"/>
      <c r="H38" s="262">
        <f t="shared" si="2"/>
        <v>0</v>
      </c>
      <c r="I38" s="347">
        <f t="shared" si="3"/>
        <v>0</v>
      </c>
    </row>
    <row r="39" spans="1:11" s="28" customFormat="1" ht="27" customHeight="1" x14ac:dyDescent="0.25">
      <c r="A39" s="246"/>
      <c r="B39" s="233" t="s">
        <v>92</v>
      </c>
      <c r="C39" s="248" t="s">
        <v>93</v>
      </c>
      <c r="D39" s="304" t="s">
        <v>40</v>
      </c>
      <c r="E39" s="305">
        <v>1</v>
      </c>
      <c r="F39" s="317"/>
      <c r="G39" s="318"/>
      <c r="H39" s="262">
        <f t="shared" si="2"/>
        <v>0</v>
      </c>
      <c r="I39" s="347">
        <f t="shared" si="3"/>
        <v>0</v>
      </c>
    </row>
    <row r="40" spans="1:11" s="28" customFormat="1" ht="27" customHeight="1" x14ac:dyDescent="0.25">
      <c r="A40" s="246"/>
      <c r="B40" s="233" t="s">
        <v>94</v>
      </c>
      <c r="C40" s="248" t="s">
        <v>95</v>
      </c>
      <c r="D40" s="304" t="s">
        <v>40</v>
      </c>
      <c r="E40" s="305">
        <v>1</v>
      </c>
      <c r="F40" s="317"/>
      <c r="G40" s="318"/>
      <c r="H40" s="262">
        <f t="shared" si="2"/>
        <v>0</v>
      </c>
      <c r="I40" s="347">
        <f t="shared" si="3"/>
        <v>0</v>
      </c>
    </row>
    <row r="41" spans="1:11" s="28" customFormat="1" ht="15" x14ac:dyDescent="0.25">
      <c r="A41" s="246"/>
      <c r="B41" s="233" t="s">
        <v>96</v>
      </c>
      <c r="C41" s="248" t="s">
        <v>97</v>
      </c>
      <c r="D41" s="304" t="s">
        <v>40</v>
      </c>
      <c r="E41" s="305">
        <v>1</v>
      </c>
      <c r="F41" s="317"/>
      <c r="G41" s="318"/>
      <c r="H41" s="262">
        <f t="shared" si="2"/>
        <v>0</v>
      </c>
      <c r="I41" s="347">
        <f t="shared" si="3"/>
        <v>0</v>
      </c>
    </row>
    <row r="42" spans="1:11" s="28" customFormat="1" ht="15" x14ac:dyDescent="0.25">
      <c r="A42" s="246"/>
      <c r="B42" s="233" t="s">
        <v>98</v>
      </c>
      <c r="C42" s="340" t="s">
        <v>99</v>
      </c>
      <c r="D42" s="304" t="s">
        <v>40</v>
      </c>
      <c r="E42" s="315">
        <v>1</v>
      </c>
      <c r="F42" s="317"/>
      <c r="G42" s="318"/>
      <c r="H42" s="262">
        <f t="shared" si="2"/>
        <v>0</v>
      </c>
      <c r="I42" s="347">
        <f t="shared" si="3"/>
        <v>0</v>
      </c>
    </row>
    <row r="43" spans="1:11" s="28" customFormat="1" ht="15" x14ac:dyDescent="0.25">
      <c r="A43" s="246"/>
      <c r="B43" s="233" t="s">
        <v>100</v>
      </c>
      <c r="C43" s="340" t="s">
        <v>101</v>
      </c>
      <c r="D43" s="304" t="s">
        <v>40</v>
      </c>
      <c r="E43" s="315">
        <v>1</v>
      </c>
      <c r="F43" s="317"/>
      <c r="G43" s="318"/>
      <c r="H43" s="262">
        <f t="shared" si="2"/>
        <v>0</v>
      </c>
      <c r="I43" s="347">
        <f t="shared" si="3"/>
        <v>0</v>
      </c>
    </row>
    <row r="44" spans="1:11" s="28" customFormat="1" ht="15" x14ac:dyDescent="0.25">
      <c r="A44" s="246"/>
      <c r="B44" s="233" t="s">
        <v>102</v>
      </c>
      <c r="C44" s="340" t="s">
        <v>103</v>
      </c>
      <c r="D44" s="304" t="s">
        <v>40</v>
      </c>
      <c r="E44" s="315">
        <v>1</v>
      </c>
      <c r="F44" s="317"/>
      <c r="G44" s="318"/>
      <c r="H44" s="262">
        <f t="shared" si="2"/>
        <v>0</v>
      </c>
      <c r="I44" s="347">
        <f t="shared" si="3"/>
        <v>0</v>
      </c>
    </row>
    <row r="45" spans="1:11" s="28" customFormat="1" ht="15" x14ac:dyDescent="0.25">
      <c r="A45" s="246"/>
      <c r="B45" s="233" t="s">
        <v>104</v>
      </c>
      <c r="C45" s="340" t="s">
        <v>105</v>
      </c>
      <c r="D45" s="304" t="s">
        <v>40</v>
      </c>
      <c r="E45" s="315">
        <v>1</v>
      </c>
      <c r="F45" s="317"/>
      <c r="G45" s="318"/>
      <c r="H45" s="262">
        <f t="shared" si="2"/>
        <v>0</v>
      </c>
      <c r="I45" s="347">
        <f t="shared" si="3"/>
        <v>0</v>
      </c>
    </row>
    <row r="46" spans="1:11" s="28" customFormat="1" ht="5.25" customHeight="1" x14ac:dyDescent="0.25">
      <c r="A46" s="338"/>
      <c r="B46" s="253"/>
      <c r="C46" s="340"/>
      <c r="D46" s="313"/>
      <c r="E46" s="360"/>
      <c r="F46" s="317"/>
      <c r="G46" s="318"/>
      <c r="H46" s="237"/>
      <c r="I46" s="238"/>
    </row>
    <row r="47" spans="1:11" s="28" customFormat="1" ht="38.25" x14ac:dyDescent="0.25">
      <c r="A47" s="250">
        <v>6</v>
      </c>
      <c r="B47" s="255"/>
      <c r="C47" s="234" t="s">
        <v>231</v>
      </c>
      <c r="D47" s="308" t="s">
        <v>58</v>
      </c>
      <c r="E47" s="362">
        <v>9</v>
      </c>
      <c r="F47" s="317"/>
      <c r="G47" s="318"/>
      <c r="H47" s="262">
        <f>+E47*F47</f>
        <v>0</v>
      </c>
      <c r="I47" s="347">
        <f>+E47*G47</f>
        <v>0</v>
      </c>
    </row>
    <row r="48" spans="1:11" s="28" customFormat="1" ht="5.25" customHeight="1" x14ac:dyDescent="0.25">
      <c r="A48" s="338"/>
      <c r="B48" s="253"/>
      <c r="C48" s="340"/>
      <c r="D48" s="313"/>
      <c r="E48" s="360"/>
      <c r="F48" s="317"/>
      <c r="G48" s="318"/>
      <c r="H48" s="237"/>
      <c r="I48" s="238"/>
    </row>
    <row r="49" spans="1:11" s="70" customFormat="1" ht="20.25" customHeight="1" x14ac:dyDescent="0.25">
      <c r="A49" s="250">
        <v>7</v>
      </c>
      <c r="B49" s="258"/>
      <c r="C49" s="337" t="s">
        <v>232</v>
      </c>
      <c r="D49" s="308"/>
      <c r="E49" s="309"/>
      <c r="F49" s="317"/>
      <c r="G49" s="318"/>
      <c r="H49" s="254">
        <f>SUM(H50:H52)</f>
        <v>0</v>
      </c>
      <c r="I49" s="252">
        <f>SUM(I50:I52)</f>
        <v>0</v>
      </c>
      <c r="J49" s="28"/>
      <c r="K49" s="28"/>
    </row>
    <row r="50" spans="1:11" s="28" customFormat="1" ht="25.5" x14ac:dyDescent="0.25">
      <c r="A50" s="250"/>
      <c r="B50" s="253" t="s">
        <v>106</v>
      </c>
      <c r="C50" s="348" t="s">
        <v>472</v>
      </c>
      <c r="D50" s="304" t="s">
        <v>58</v>
      </c>
      <c r="E50" s="315">
        <v>1</v>
      </c>
      <c r="F50" s="317"/>
      <c r="G50" s="318"/>
      <c r="H50" s="262">
        <f>+E50*F50</f>
        <v>0</v>
      </c>
      <c r="I50" s="347">
        <f>+E50*G50</f>
        <v>0</v>
      </c>
    </row>
    <row r="51" spans="1:11" s="70" customFormat="1" ht="25.5" x14ac:dyDescent="0.25">
      <c r="A51" s="250"/>
      <c r="B51" s="253" t="s">
        <v>107</v>
      </c>
      <c r="C51" s="348" t="s">
        <v>471</v>
      </c>
      <c r="D51" s="304" t="s">
        <v>58</v>
      </c>
      <c r="E51" s="315">
        <v>1</v>
      </c>
      <c r="F51" s="317"/>
      <c r="G51" s="318"/>
      <c r="H51" s="262">
        <f>+E51*F51</f>
        <v>0</v>
      </c>
      <c r="I51" s="347">
        <f>+E51*G51</f>
        <v>0</v>
      </c>
      <c r="J51" s="28"/>
      <c r="K51" s="28"/>
    </row>
    <row r="52" spans="1:11" s="28" customFormat="1" ht="15" x14ac:dyDescent="0.25">
      <c r="A52" s="250"/>
      <c r="B52" s="253" t="s">
        <v>108</v>
      </c>
      <c r="C52" s="348" t="s">
        <v>473</v>
      </c>
      <c r="D52" s="304" t="s">
        <v>58</v>
      </c>
      <c r="E52" s="315">
        <v>1</v>
      </c>
      <c r="F52" s="317"/>
      <c r="G52" s="318"/>
      <c r="H52" s="262">
        <f>+E52*F52</f>
        <v>0</v>
      </c>
      <c r="I52" s="347">
        <f>+E52*G52</f>
        <v>0</v>
      </c>
    </row>
    <row r="53" spans="1:11" s="28" customFormat="1" ht="15" x14ac:dyDescent="0.25">
      <c r="A53" s="250"/>
      <c r="B53" s="253"/>
      <c r="C53" s="349"/>
      <c r="D53" s="304"/>
      <c r="E53" s="315"/>
      <c r="F53" s="317"/>
      <c r="G53" s="318"/>
      <c r="H53" s="239"/>
      <c r="I53" s="240"/>
    </row>
    <row r="54" spans="1:11" s="28" customFormat="1" ht="25.5" x14ac:dyDescent="0.25">
      <c r="A54" s="250">
        <v>8</v>
      </c>
      <c r="B54" s="258"/>
      <c r="C54" s="234" t="s">
        <v>233</v>
      </c>
      <c r="D54" s="308" t="s">
        <v>58</v>
      </c>
      <c r="E54" s="316">
        <v>1</v>
      </c>
      <c r="F54" s="317"/>
      <c r="G54" s="318"/>
      <c r="H54" s="262">
        <f>+E54*F54</f>
        <v>0</v>
      </c>
      <c r="I54" s="347">
        <f>+E54*G54</f>
        <v>0</v>
      </c>
    </row>
    <row r="55" spans="1:11" s="28" customFormat="1" ht="5.25" customHeight="1" x14ac:dyDescent="0.25">
      <c r="A55" s="338"/>
      <c r="B55" s="253"/>
      <c r="C55" s="340"/>
      <c r="D55" s="313"/>
      <c r="E55" s="360"/>
      <c r="F55" s="317"/>
      <c r="G55" s="318"/>
      <c r="H55" s="237"/>
      <c r="I55" s="238"/>
    </row>
    <row r="56" spans="1:11" s="70" customFormat="1" ht="30" customHeight="1" x14ac:dyDescent="0.25">
      <c r="A56" s="250">
        <v>9</v>
      </c>
      <c r="B56" s="258"/>
      <c r="C56" s="234" t="s">
        <v>234</v>
      </c>
      <c r="D56" s="308" t="s">
        <v>58</v>
      </c>
      <c r="E56" s="316">
        <v>1</v>
      </c>
      <c r="F56" s="317"/>
      <c r="G56" s="318"/>
      <c r="H56" s="262">
        <f>+E56*F56</f>
        <v>0</v>
      </c>
      <c r="I56" s="347">
        <f>+E56*G56</f>
        <v>0</v>
      </c>
      <c r="J56" s="28"/>
      <c r="K56" s="28"/>
    </row>
    <row r="57" spans="1:11" s="28" customFormat="1" ht="5.25" customHeight="1" x14ac:dyDescent="0.25">
      <c r="A57" s="338"/>
      <c r="B57" s="253"/>
      <c r="C57" s="340"/>
      <c r="D57" s="313"/>
      <c r="E57" s="360"/>
      <c r="F57" s="317"/>
      <c r="G57" s="318"/>
      <c r="H57" s="237"/>
      <c r="I57" s="238"/>
    </row>
    <row r="58" spans="1:11" s="70" customFormat="1" ht="26.45" customHeight="1" x14ac:dyDescent="0.25">
      <c r="A58" s="250">
        <v>10</v>
      </c>
      <c r="B58" s="258"/>
      <c r="C58" s="234" t="s">
        <v>235</v>
      </c>
      <c r="D58" s="308" t="s">
        <v>58</v>
      </c>
      <c r="E58" s="316">
        <v>1</v>
      </c>
      <c r="F58" s="317"/>
      <c r="G58" s="318"/>
      <c r="H58" s="262">
        <f>+E58*F58</f>
        <v>0</v>
      </c>
      <c r="I58" s="347">
        <f>+E58*G58</f>
        <v>0</v>
      </c>
      <c r="J58" s="28"/>
      <c r="K58" s="28"/>
    </row>
    <row r="59" spans="1:11" s="28" customFormat="1" ht="5.25" customHeight="1" x14ac:dyDescent="0.25">
      <c r="A59" s="338"/>
      <c r="B59" s="253"/>
      <c r="C59" s="340"/>
      <c r="D59" s="313"/>
      <c r="E59" s="360"/>
      <c r="F59" s="317"/>
      <c r="G59" s="318"/>
      <c r="H59" s="237"/>
      <c r="I59" s="238"/>
    </row>
    <row r="60" spans="1:11" s="70" customFormat="1" ht="30" customHeight="1" x14ac:dyDescent="0.25">
      <c r="A60" s="250">
        <v>11</v>
      </c>
      <c r="B60" s="258"/>
      <c r="C60" s="251" t="s">
        <v>474</v>
      </c>
      <c r="D60" s="308" t="s">
        <v>58</v>
      </c>
      <c r="E60" s="316">
        <v>1</v>
      </c>
      <c r="F60" s="317"/>
      <c r="G60" s="318"/>
      <c r="H60" s="262">
        <f>+E60*F60</f>
        <v>0</v>
      </c>
      <c r="I60" s="347">
        <f>+E60*G60</f>
        <v>0</v>
      </c>
      <c r="J60" s="28"/>
      <c r="K60" s="28"/>
    </row>
    <row r="61" spans="1:11" s="28" customFormat="1" ht="5.25" customHeight="1" x14ac:dyDescent="0.25">
      <c r="A61" s="338"/>
      <c r="B61" s="253"/>
      <c r="C61" s="340"/>
      <c r="D61" s="313"/>
      <c r="E61" s="360"/>
      <c r="F61" s="317"/>
      <c r="G61" s="318"/>
      <c r="H61" s="237"/>
      <c r="I61" s="238"/>
    </row>
    <row r="62" spans="1:11" s="70" customFormat="1" ht="42.6" customHeight="1" x14ac:dyDescent="0.25">
      <c r="A62" s="250">
        <v>12</v>
      </c>
      <c r="B62" s="258"/>
      <c r="C62" s="251" t="s">
        <v>529</v>
      </c>
      <c r="D62" s="308" t="s">
        <v>58</v>
      </c>
      <c r="E62" s="316">
        <v>1</v>
      </c>
      <c r="F62" s="317"/>
      <c r="G62" s="318"/>
      <c r="H62" s="262">
        <f>+E62*F62</f>
        <v>0</v>
      </c>
      <c r="I62" s="347">
        <f>+E62*G62</f>
        <v>0</v>
      </c>
      <c r="J62" s="28"/>
      <c r="K62" s="28"/>
    </row>
    <row r="63" spans="1:11" s="28" customFormat="1" ht="5.25" customHeight="1" x14ac:dyDescent="0.25">
      <c r="A63" s="338"/>
      <c r="B63" s="253"/>
      <c r="C63" s="340"/>
      <c r="D63" s="313"/>
      <c r="E63" s="360"/>
      <c r="F63" s="317"/>
      <c r="G63" s="318"/>
      <c r="H63" s="237"/>
      <c r="I63" s="238"/>
    </row>
    <row r="64" spans="1:11" s="70" customFormat="1" ht="25.5" x14ac:dyDescent="0.25">
      <c r="A64" s="250">
        <v>13</v>
      </c>
      <c r="B64" s="258"/>
      <c r="C64" s="251" t="s">
        <v>475</v>
      </c>
      <c r="D64" s="308" t="s">
        <v>58</v>
      </c>
      <c r="E64" s="316">
        <v>1</v>
      </c>
      <c r="F64" s="317"/>
      <c r="G64" s="318"/>
      <c r="H64" s="262">
        <f>+E64*F64</f>
        <v>0</v>
      </c>
      <c r="I64" s="347">
        <f>+E64*G64</f>
        <v>0</v>
      </c>
      <c r="J64" s="28"/>
      <c r="K64" s="28"/>
    </row>
    <row r="65" spans="1:11" s="28" customFormat="1" ht="5.25" customHeight="1" x14ac:dyDescent="0.25">
      <c r="A65" s="338"/>
      <c r="B65" s="253"/>
      <c r="C65" s="340"/>
      <c r="D65" s="313"/>
      <c r="E65" s="360"/>
      <c r="F65" s="317"/>
      <c r="G65" s="318"/>
      <c r="H65" s="237"/>
      <c r="I65" s="238"/>
    </row>
    <row r="66" spans="1:11" s="70" customFormat="1" ht="43.15" customHeight="1" x14ac:dyDescent="0.25">
      <c r="A66" s="250">
        <v>14</v>
      </c>
      <c r="B66" s="258"/>
      <c r="C66" s="251" t="s">
        <v>476</v>
      </c>
      <c r="D66" s="308" t="s">
        <v>58</v>
      </c>
      <c r="E66" s="316">
        <v>1</v>
      </c>
      <c r="F66" s="317"/>
      <c r="G66" s="318"/>
      <c r="H66" s="262">
        <f>+E66*F66</f>
        <v>0</v>
      </c>
      <c r="I66" s="347">
        <f>+E66*G66</f>
        <v>0</v>
      </c>
      <c r="J66" s="28"/>
      <c r="K66" s="28"/>
    </row>
    <row r="67" spans="1:11" s="28" customFormat="1" ht="5.25" customHeight="1" x14ac:dyDescent="0.25">
      <c r="A67" s="338"/>
      <c r="B67" s="253"/>
      <c r="C67" s="340"/>
      <c r="D67" s="313"/>
      <c r="E67" s="360"/>
      <c r="F67" s="317"/>
      <c r="G67" s="318"/>
      <c r="H67" s="237"/>
      <c r="I67" s="238"/>
    </row>
    <row r="68" spans="1:11" s="70" customFormat="1" ht="30" customHeight="1" x14ac:dyDescent="0.25">
      <c r="A68" s="250">
        <v>15</v>
      </c>
      <c r="B68" s="258"/>
      <c r="C68" s="337" t="s">
        <v>236</v>
      </c>
      <c r="D68" s="308"/>
      <c r="E68" s="309"/>
      <c r="F68" s="317"/>
      <c r="G68" s="318"/>
      <c r="H68" s="254">
        <f>+SUM(H69:H71)</f>
        <v>0</v>
      </c>
      <c r="I68" s="252">
        <f>+SUM(I69:I71)</f>
        <v>0</v>
      </c>
    </row>
    <row r="69" spans="1:11" s="28" customFormat="1" ht="15" x14ac:dyDescent="0.25">
      <c r="A69" s="245"/>
      <c r="B69" s="233" t="s">
        <v>237</v>
      </c>
      <c r="C69" s="345" t="s">
        <v>122</v>
      </c>
      <c r="D69" s="304" t="s">
        <v>120</v>
      </c>
      <c r="E69" s="305">
        <v>1</v>
      </c>
      <c r="F69" s="317"/>
      <c r="G69" s="318"/>
      <c r="H69" s="262">
        <f>+E69*F69</f>
        <v>0</v>
      </c>
      <c r="I69" s="347">
        <f>+E69*G69</f>
        <v>0</v>
      </c>
    </row>
    <row r="70" spans="1:11" s="70" customFormat="1" ht="15" customHeight="1" x14ac:dyDescent="0.25">
      <c r="A70" s="245"/>
      <c r="B70" s="233" t="s">
        <v>238</v>
      </c>
      <c r="C70" s="345" t="s">
        <v>119</v>
      </c>
      <c r="D70" s="304" t="s">
        <v>120</v>
      </c>
      <c r="E70" s="305">
        <v>1</v>
      </c>
      <c r="F70" s="317"/>
      <c r="G70" s="318"/>
      <c r="H70" s="262">
        <f>+E70*F70</f>
        <v>0</v>
      </c>
      <c r="I70" s="347">
        <f>+E70*G70</f>
        <v>0</v>
      </c>
      <c r="J70" s="28"/>
      <c r="K70" s="28"/>
    </row>
    <row r="71" spans="1:11" s="28" customFormat="1" ht="15" x14ac:dyDescent="0.25">
      <c r="A71" s="246"/>
      <c r="B71" s="233" t="s">
        <v>239</v>
      </c>
      <c r="C71" s="346" t="s">
        <v>240</v>
      </c>
      <c r="D71" s="304" t="s">
        <v>120</v>
      </c>
      <c r="E71" s="305">
        <v>1</v>
      </c>
      <c r="F71" s="317"/>
      <c r="G71" s="318"/>
      <c r="H71" s="262">
        <f>+E71*F71</f>
        <v>0</v>
      </c>
      <c r="I71" s="347">
        <f>+E71*G71</f>
        <v>0</v>
      </c>
    </row>
    <row r="72" spans="1:11" s="28" customFormat="1" ht="5.25" customHeight="1" x14ac:dyDescent="0.25">
      <c r="A72" s="338"/>
      <c r="B72" s="253"/>
      <c r="C72" s="340"/>
      <c r="D72" s="313"/>
      <c r="E72" s="360"/>
      <c r="F72" s="317"/>
      <c r="G72" s="318"/>
      <c r="H72" s="237"/>
      <c r="I72" s="238"/>
    </row>
    <row r="73" spans="1:11" s="2" customFormat="1" ht="15" customHeight="1" x14ac:dyDescent="0.2">
      <c r="A73" s="259">
        <v>16</v>
      </c>
      <c r="B73" s="350"/>
      <c r="C73" s="351" t="s">
        <v>537</v>
      </c>
      <c r="D73" s="304" t="s">
        <v>478</v>
      </c>
      <c r="E73" s="315">
        <v>600</v>
      </c>
      <c r="F73" s="317"/>
      <c r="G73" s="318"/>
      <c r="H73" s="254">
        <f>+F73*E73</f>
        <v>0</v>
      </c>
      <c r="I73" s="252">
        <f>+E73*G73</f>
        <v>0</v>
      </c>
      <c r="J73" s="28"/>
      <c r="K73" s="28"/>
    </row>
    <row r="74" spans="1:11" s="28" customFormat="1" ht="5.25" customHeight="1" x14ac:dyDescent="0.25">
      <c r="A74" s="338"/>
      <c r="B74" s="253"/>
      <c r="C74" s="340"/>
      <c r="D74" s="313"/>
      <c r="E74" s="360"/>
      <c r="F74" s="317"/>
      <c r="G74" s="318"/>
      <c r="H74" s="237"/>
      <c r="I74" s="238"/>
    </row>
    <row r="75" spans="1:11" s="28" customFormat="1" ht="15" x14ac:dyDescent="0.25">
      <c r="A75" s="250">
        <v>17</v>
      </c>
      <c r="B75" s="255"/>
      <c r="C75" s="337" t="s">
        <v>241</v>
      </c>
      <c r="D75" s="363"/>
      <c r="E75" s="309"/>
      <c r="F75" s="317"/>
      <c r="G75" s="318"/>
      <c r="H75" s="254">
        <f>SUM(H76:H80)</f>
        <v>0</v>
      </c>
      <c r="I75" s="252">
        <f>SUM(I76:I80)</f>
        <v>0</v>
      </c>
    </row>
    <row r="76" spans="1:11" s="28" customFormat="1" ht="38.25" x14ac:dyDescent="0.25">
      <c r="A76" s="246"/>
      <c r="B76" s="233" t="s">
        <v>126</v>
      </c>
      <c r="C76" s="248" t="s">
        <v>242</v>
      </c>
      <c r="D76" s="313" t="s">
        <v>36</v>
      </c>
      <c r="E76" s="364">
        <v>1</v>
      </c>
      <c r="F76" s="317"/>
      <c r="G76" s="318"/>
      <c r="H76" s="262">
        <f>+E76*F76</f>
        <v>0</v>
      </c>
      <c r="I76" s="347">
        <f>+E76*G76</f>
        <v>0</v>
      </c>
    </row>
    <row r="77" spans="1:11" s="70" customFormat="1" ht="41.25" customHeight="1" x14ac:dyDescent="0.25">
      <c r="A77" s="246"/>
      <c r="B77" s="233" t="s">
        <v>127</v>
      </c>
      <c r="C77" s="248" t="s">
        <v>244</v>
      </c>
      <c r="D77" s="313" t="s">
        <v>36</v>
      </c>
      <c r="E77" s="364">
        <v>1</v>
      </c>
      <c r="F77" s="317"/>
      <c r="G77" s="318"/>
      <c r="H77" s="262">
        <f>+E77*F77</f>
        <v>0</v>
      </c>
      <c r="I77" s="347">
        <f>+E77*G77</f>
        <v>0</v>
      </c>
      <c r="J77" s="28"/>
      <c r="K77" s="28"/>
    </row>
    <row r="78" spans="1:11" s="28" customFormat="1" ht="27.75" customHeight="1" x14ac:dyDescent="0.25">
      <c r="A78" s="246"/>
      <c r="B78" s="233" t="s">
        <v>775</v>
      </c>
      <c r="C78" s="248" t="s">
        <v>245</v>
      </c>
      <c r="D78" s="313" t="s">
        <v>36</v>
      </c>
      <c r="E78" s="364">
        <v>1</v>
      </c>
      <c r="F78" s="317"/>
      <c r="G78" s="318"/>
      <c r="H78" s="262">
        <f>+E78*F78</f>
        <v>0</v>
      </c>
      <c r="I78" s="347">
        <f>+E78*G78</f>
        <v>0</v>
      </c>
    </row>
    <row r="79" spans="1:11" s="28" customFormat="1" ht="16.5" customHeight="1" x14ac:dyDescent="0.25">
      <c r="A79" s="246"/>
      <c r="B79" s="233" t="s">
        <v>776</v>
      </c>
      <c r="C79" s="248" t="s">
        <v>246</v>
      </c>
      <c r="D79" s="313" t="s">
        <v>36</v>
      </c>
      <c r="E79" s="364">
        <v>1</v>
      </c>
      <c r="F79" s="317"/>
      <c r="G79" s="318"/>
      <c r="H79" s="262">
        <f>+E79*F79</f>
        <v>0</v>
      </c>
      <c r="I79" s="347">
        <f>+E79*G79</f>
        <v>0</v>
      </c>
    </row>
    <row r="80" spans="1:11" s="28" customFormat="1" ht="18.75" customHeight="1" x14ac:dyDescent="0.25">
      <c r="A80" s="246"/>
      <c r="B80" s="233" t="s">
        <v>777</v>
      </c>
      <c r="C80" s="248" t="s">
        <v>247</v>
      </c>
      <c r="D80" s="313" t="s">
        <v>36</v>
      </c>
      <c r="E80" s="364">
        <v>1</v>
      </c>
      <c r="F80" s="317"/>
      <c r="G80" s="318"/>
      <c r="H80" s="262">
        <f>+E80*F80</f>
        <v>0</v>
      </c>
      <c r="I80" s="347">
        <f>+E80*G80</f>
        <v>0</v>
      </c>
    </row>
    <row r="81" spans="1:11" s="28" customFormat="1" ht="5.25" customHeight="1" x14ac:dyDescent="0.25">
      <c r="A81" s="338"/>
      <c r="B81" s="253"/>
      <c r="C81" s="340"/>
      <c r="D81" s="313"/>
      <c r="E81" s="360"/>
      <c r="F81" s="317"/>
      <c r="G81" s="318"/>
      <c r="H81" s="237"/>
      <c r="I81" s="238"/>
    </row>
    <row r="82" spans="1:11" s="28" customFormat="1" ht="15" x14ac:dyDescent="0.25">
      <c r="A82" s="250">
        <v>18</v>
      </c>
      <c r="B82" s="258"/>
      <c r="C82" s="351" t="s">
        <v>479</v>
      </c>
      <c r="D82" s="308" t="s">
        <v>36</v>
      </c>
      <c r="E82" s="305">
        <v>1</v>
      </c>
      <c r="F82" s="317"/>
      <c r="G82" s="318"/>
      <c r="H82" s="262">
        <f>+E82*F82</f>
        <v>0</v>
      </c>
      <c r="I82" s="347">
        <f>+E82*G82</f>
        <v>0</v>
      </c>
    </row>
    <row r="83" spans="1:11" s="28" customFormat="1" ht="5.25" customHeight="1" x14ac:dyDescent="0.25">
      <c r="A83" s="338"/>
      <c r="B83" s="253"/>
      <c r="C83" s="340"/>
      <c r="D83" s="313"/>
      <c r="E83" s="360"/>
      <c r="F83" s="317"/>
      <c r="G83" s="318"/>
      <c r="H83" s="237"/>
      <c r="I83" s="238"/>
    </row>
    <row r="84" spans="1:11" s="70" customFormat="1" ht="15" customHeight="1" x14ac:dyDescent="0.25">
      <c r="A84" s="250">
        <v>19</v>
      </c>
      <c r="B84" s="258"/>
      <c r="C84" s="337" t="s">
        <v>248</v>
      </c>
      <c r="D84" s="308"/>
      <c r="E84" s="309"/>
      <c r="F84" s="317"/>
      <c r="G84" s="318"/>
      <c r="H84" s="254">
        <f>+SUM(H85:H89)</f>
        <v>0</v>
      </c>
      <c r="I84" s="252">
        <f>+SUM(I85:I89)</f>
        <v>0</v>
      </c>
    </row>
    <row r="85" spans="1:11" s="28" customFormat="1" ht="15" customHeight="1" x14ac:dyDescent="0.25">
      <c r="A85" s="341"/>
      <c r="B85" s="235" t="s">
        <v>129</v>
      </c>
      <c r="C85" s="340" t="s">
        <v>249</v>
      </c>
      <c r="D85" s="304" t="s">
        <v>36</v>
      </c>
      <c r="E85" s="305">
        <v>20</v>
      </c>
      <c r="F85" s="317"/>
      <c r="G85" s="318"/>
      <c r="H85" s="262">
        <f>+E85*F85</f>
        <v>0</v>
      </c>
      <c r="I85" s="347">
        <f>+E85*G85</f>
        <v>0</v>
      </c>
    </row>
    <row r="86" spans="1:11" s="70" customFormat="1" ht="15" customHeight="1" x14ac:dyDescent="0.25">
      <c r="A86" s="341"/>
      <c r="B86" s="235" t="s">
        <v>130</v>
      </c>
      <c r="C86" s="340" t="s">
        <v>250</v>
      </c>
      <c r="D86" s="304" t="s">
        <v>36</v>
      </c>
      <c r="E86" s="305">
        <v>10</v>
      </c>
      <c r="F86" s="317"/>
      <c r="G86" s="318"/>
      <c r="H86" s="262">
        <f>+E86*F86</f>
        <v>0</v>
      </c>
      <c r="I86" s="347">
        <f>+E86*G86</f>
        <v>0</v>
      </c>
      <c r="J86" s="28"/>
      <c r="K86" s="28"/>
    </row>
    <row r="87" spans="1:11" s="2" customFormat="1" ht="29.25" customHeight="1" x14ac:dyDescent="0.2">
      <c r="A87" s="341"/>
      <c r="B87" s="235" t="s">
        <v>131</v>
      </c>
      <c r="C87" s="340" t="s">
        <v>251</v>
      </c>
      <c r="D87" s="304" t="s">
        <v>36</v>
      </c>
      <c r="E87" s="305">
        <v>30</v>
      </c>
      <c r="F87" s="317"/>
      <c r="G87" s="318"/>
      <c r="H87" s="262">
        <f>+E87*F87</f>
        <v>0</v>
      </c>
      <c r="I87" s="347">
        <f>+E87*G87</f>
        <v>0</v>
      </c>
      <c r="J87" s="28"/>
      <c r="K87" s="28"/>
    </row>
    <row r="88" spans="1:11" s="2" customFormat="1" ht="30" customHeight="1" x14ac:dyDescent="0.2">
      <c r="A88" s="341"/>
      <c r="B88" s="235" t="s">
        <v>370</v>
      </c>
      <c r="C88" s="340" t="s">
        <v>252</v>
      </c>
      <c r="D88" s="304" t="s">
        <v>36</v>
      </c>
      <c r="E88" s="333">
        <v>1</v>
      </c>
      <c r="F88" s="317"/>
      <c r="G88" s="318"/>
      <c r="H88" s="237">
        <f>+E88*F88</f>
        <v>0</v>
      </c>
      <c r="I88" s="238">
        <f>+E88*G88</f>
        <v>0</v>
      </c>
      <c r="J88" s="28"/>
      <c r="K88" s="28"/>
    </row>
    <row r="89" spans="1:11" s="2" customFormat="1" ht="23.25" customHeight="1" x14ac:dyDescent="0.2">
      <c r="A89" s="341"/>
      <c r="B89" s="235" t="s">
        <v>784</v>
      </c>
      <c r="C89" s="340" t="s">
        <v>254</v>
      </c>
      <c r="D89" s="304" t="s">
        <v>36</v>
      </c>
      <c r="E89" s="333">
        <v>1</v>
      </c>
      <c r="F89" s="317"/>
      <c r="G89" s="318"/>
      <c r="H89" s="262">
        <f>+E89*F89</f>
        <v>0</v>
      </c>
      <c r="I89" s="347">
        <f>+E89*G89</f>
        <v>0</v>
      </c>
      <c r="J89" s="28"/>
      <c r="K89" s="28"/>
    </row>
    <row r="90" spans="1:11" s="28" customFormat="1" ht="5.25" customHeight="1" x14ac:dyDescent="0.25">
      <c r="A90" s="338"/>
      <c r="B90" s="253"/>
      <c r="C90" s="340"/>
      <c r="D90" s="313"/>
      <c r="E90" s="360"/>
      <c r="F90" s="317"/>
      <c r="G90" s="318"/>
      <c r="H90" s="237"/>
      <c r="I90" s="238"/>
    </row>
    <row r="91" spans="1:11" s="2" customFormat="1" ht="15" customHeight="1" x14ac:dyDescent="0.2">
      <c r="A91" s="352">
        <v>20</v>
      </c>
      <c r="B91" s="241"/>
      <c r="C91" s="342" t="s">
        <v>255</v>
      </c>
      <c r="D91" s="308" t="s">
        <v>36</v>
      </c>
      <c r="E91" s="361">
        <v>10</v>
      </c>
      <c r="F91" s="317"/>
      <c r="G91" s="318"/>
      <c r="H91" s="356">
        <f>+E91*F91</f>
        <v>0</v>
      </c>
      <c r="I91" s="357">
        <f>+E91*G91</f>
        <v>0</v>
      </c>
      <c r="J91" s="28"/>
      <c r="K91" s="28"/>
    </row>
    <row r="92" spans="1:11" s="28" customFormat="1" ht="5.25" customHeight="1" x14ac:dyDescent="0.25">
      <c r="A92" s="338"/>
      <c r="B92" s="253"/>
      <c r="C92" s="340"/>
      <c r="D92" s="313"/>
      <c r="E92" s="367"/>
      <c r="F92" s="365"/>
      <c r="G92" s="366"/>
      <c r="H92" s="243"/>
      <c r="I92" s="244"/>
    </row>
    <row r="93" spans="1:11" s="71" customFormat="1" ht="15" x14ac:dyDescent="0.2">
      <c r="A93" s="352">
        <v>21</v>
      </c>
      <c r="B93" s="241"/>
      <c r="C93" s="342" t="s">
        <v>256</v>
      </c>
      <c r="D93" s="308" t="s">
        <v>36</v>
      </c>
      <c r="E93" s="309">
        <v>1</v>
      </c>
      <c r="F93" s="317"/>
      <c r="G93" s="318"/>
      <c r="H93" s="356">
        <f>+E93*F93</f>
        <v>0</v>
      </c>
      <c r="I93" s="357">
        <f>+E93*G93</f>
        <v>0</v>
      </c>
      <c r="J93" s="28"/>
      <c r="K93" s="28"/>
    </row>
    <row r="94" spans="1:11" s="28" customFormat="1" ht="5.25" customHeight="1" x14ac:dyDescent="0.25">
      <c r="A94" s="338"/>
      <c r="B94" s="253"/>
      <c r="C94" s="340"/>
      <c r="D94" s="313"/>
      <c r="E94" s="360"/>
      <c r="F94" s="317"/>
      <c r="G94" s="318"/>
      <c r="H94" s="237"/>
      <c r="I94" s="238"/>
    </row>
    <row r="95" spans="1:11" s="71" customFormat="1" ht="15" customHeight="1" x14ac:dyDescent="0.2">
      <c r="A95" s="352">
        <v>22</v>
      </c>
      <c r="B95" s="241"/>
      <c r="C95" s="342" t="s">
        <v>257</v>
      </c>
      <c r="D95" s="308" t="s">
        <v>36</v>
      </c>
      <c r="E95" s="309">
        <v>1</v>
      </c>
      <c r="F95" s="317"/>
      <c r="G95" s="318"/>
      <c r="H95" s="254">
        <f>+E95*F95</f>
        <v>0</v>
      </c>
      <c r="I95" s="252">
        <f>+E95*G95</f>
        <v>0</v>
      </c>
      <c r="J95" s="28"/>
      <c r="K95" s="28"/>
    </row>
    <row r="96" spans="1:11" s="28" customFormat="1" ht="5.25" customHeight="1" x14ac:dyDescent="0.25">
      <c r="A96" s="338"/>
      <c r="B96" s="253"/>
      <c r="C96" s="340"/>
      <c r="D96" s="313"/>
      <c r="E96" s="360"/>
      <c r="F96" s="317"/>
      <c r="G96" s="318"/>
      <c r="H96" s="237"/>
      <c r="I96" s="238"/>
    </row>
    <row r="97" spans="1:11" s="71" customFormat="1" ht="15" customHeight="1" x14ac:dyDescent="0.2">
      <c r="A97" s="341">
        <v>23</v>
      </c>
      <c r="B97" s="235"/>
      <c r="C97" s="342" t="s">
        <v>258</v>
      </c>
      <c r="D97" s="304"/>
      <c r="E97" s="331"/>
      <c r="F97" s="317"/>
      <c r="G97" s="318"/>
      <c r="H97" s="243">
        <f>SUM(H98:H99)</f>
        <v>0</v>
      </c>
      <c r="I97" s="244">
        <f>SUM(I98:I99)</f>
        <v>0</v>
      </c>
    </row>
    <row r="98" spans="1:11" s="2" customFormat="1" ht="19.5" customHeight="1" x14ac:dyDescent="0.2">
      <c r="A98" s="341"/>
      <c r="B98" s="235" t="s">
        <v>377</v>
      </c>
      <c r="C98" s="353" t="s">
        <v>484</v>
      </c>
      <c r="D98" s="304" t="s">
        <v>36</v>
      </c>
      <c r="E98" s="333">
        <v>1</v>
      </c>
      <c r="F98" s="317"/>
      <c r="G98" s="318"/>
      <c r="H98" s="237">
        <f>+E98*F98</f>
        <v>0</v>
      </c>
      <c r="I98" s="354">
        <f>+E98*G98</f>
        <v>0</v>
      </c>
      <c r="J98" s="28"/>
      <c r="K98" s="28"/>
    </row>
    <row r="99" spans="1:11" s="28" customFormat="1" ht="15" customHeight="1" x14ac:dyDescent="0.25">
      <c r="A99" s="341"/>
      <c r="B99" s="235" t="s">
        <v>379</v>
      </c>
      <c r="C99" s="353" t="s">
        <v>259</v>
      </c>
      <c r="D99" s="304" t="s">
        <v>36</v>
      </c>
      <c r="E99" s="333">
        <v>1</v>
      </c>
      <c r="F99" s="317"/>
      <c r="G99" s="318"/>
      <c r="H99" s="237">
        <f>+E99*F99</f>
        <v>0</v>
      </c>
      <c r="I99" s="354">
        <f>+E99*G99</f>
        <v>0</v>
      </c>
    </row>
    <row r="100" spans="1:11" s="28" customFormat="1" ht="15" customHeight="1" x14ac:dyDescent="0.25">
      <c r="A100" s="338"/>
      <c r="B100" s="253"/>
      <c r="C100" s="340"/>
      <c r="D100" s="313"/>
      <c r="E100" s="360"/>
      <c r="F100" s="317"/>
      <c r="G100" s="318"/>
      <c r="H100" s="237"/>
      <c r="I100" s="238"/>
    </row>
    <row r="101" spans="1:11" s="28" customFormat="1" ht="15" x14ac:dyDescent="0.25">
      <c r="A101" s="250">
        <v>24</v>
      </c>
      <c r="B101" s="253"/>
      <c r="C101" s="337" t="s">
        <v>260</v>
      </c>
      <c r="D101" s="308"/>
      <c r="E101" s="309"/>
      <c r="F101" s="317"/>
      <c r="G101" s="318"/>
      <c r="H101" s="254">
        <f>+SUM(H102:H104)</f>
        <v>0</v>
      </c>
      <c r="I101" s="355">
        <f>+SUM(I102:I104)</f>
        <v>0</v>
      </c>
    </row>
    <row r="102" spans="1:11" s="28" customFormat="1" ht="15" customHeight="1" x14ac:dyDescent="0.25">
      <c r="A102" s="341"/>
      <c r="B102" s="235" t="s">
        <v>372</v>
      </c>
      <c r="C102" s="346" t="s">
        <v>261</v>
      </c>
      <c r="D102" s="304" t="s">
        <v>36</v>
      </c>
      <c r="E102" s="320">
        <v>1</v>
      </c>
      <c r="F102" s="317"/>
      <c r="G102" s="318"/>
      <c r="H102" s="237">
        <f>+E102*F102</f>
        <v>0</v>
      </c>
      <c r="I102" s="238">
        <f>+E102*G102</f>
        <v>0</v>
      </c>
    </row>
    <row r="103" spans="1:11" s="28" customFormat="1" ht="15" customHeight="1" x14ac:dyDescent="0.25">
      <c r="A103" s="341"/>
      <c r="B103" s="235" t="s">
        <v>374</v>
      </c>
      <c r="C103" s="346" t="s">
        <v>262</v>
      </c>
      <c r="D103" s="304" t="s">
        <v>36</v>
      </c>
      <c r="E103" s="320">
        <v>1</v>
      </c>
      <c r="F103" s="317"/>
      <c r="G103" s="318"/>
      <c r="H103" s="237">
        <f>+E103*F103</f>
        <v>0</v>
      </c>
      <c r="I103" s="238">
        <f>+E103*G103</f>
        <v>0</v>
      </c>
    </row>
    <row r="104" spans="1:11" s="2" customFormat="1" ht="15" customHeight="1" x14ac:dyDescent="0.2">
      <c r="A104" s="341"/>
      <c r="B104" s="235" t="s">
        <v>384</v>
      </c>
      <c r="C104" s="346" t="s">
        <v>263</v>
      </c>
      <c r="D104" s="304" t="s">
        <v>36</v>
      </c>
      <c r="E104" s="320">
        <v>1</v>
      </c>
      <c r="F104" s="317"/>
      <c r="G104" s="318"/>
      <c r="H104" s="237">
        <f>+E104*F104</f>
        <v>0</v>
      </c>
      <c r="I104" s="238">
        <f>+E104*G104</f>
        <v>0</v>
      </c>
      <c r="J104" s="28"/>
      <c r="K104" s="28"/>
    </row>
    <row r="105" spans="1:11" s="28" customFormat="1" ht="5.25" customHeight="1" x14ac:dyDescent="0.25">
      <c r="A105" s="338"/>
      <c r="B105" s="253"/>
      <c r="C105" s="340"/>
      <c r="D105" s="313"/>
      <c r="E105" s="360"/>
      <c r="F105" s="317"/>
      <c r="G105" s="318"/>
      <c r="H105" s="237"/>
      <c r="I105" s="238"/>
    </row>
    <row r="106" spans="1:11" s="2" customFormat="1" ht="15" customHeight="1" x14ac:dyDescent="0.2">
      <c r="A106" s="250">
        <v>25</v>
      </c>
      <c r="B106" s="253"/>
      <c r="C106" s="337" t="s">
        <v>264</v>
      </c>
      <c r="D106" s="308" t="s">
        <v>36</v>
      </c>
      <c r="E106" s="309">
        <v>1</v>
      </c>
      <c r="F106" s="365"/>
      <c r="G106" s="366"/>
      <c r="H106" s="254">
        <f>+E106*F106</f>
        <v>0</v>
      </c>
      <c r="I106" s="252">
        <f>+E106*G106</f>
        <v>0</v>
      </c>
      <c r="J106" s="28"/>
      <c r="K106" s="28"/>
    </row>
    <row r="107" spans="1:11" s="28" customFormat="1" ht="5.25" customHeight="1" x14ac:dyDescent="0.25">
      <c r="A107" s="338"/>
      <c r="B107" s="253"/>
      <c r="C107" s="340"/>
      <c r="D107" s="313"/>
      <c r="E107" s="360"/>
      <c r="F107" s="368"/>
      <c r="G107" s="369"/>
      <c r="H107" s="237"/>
      <c r="I107" s="238"/>
    </row>
    <row r="108" spans="1:11" s="28" customFormat="1" ht="15" customHeight="1" x14ac:dyDescent="0.25">
      <c r="A108" s="370"/>
      <c r="B108" s="304"/>
      <c r="C108" s="371"/>
      <c r="D108" s="304"/>
      <c r="E108" s="586"/>
      <c r="F108" s="317"/>
      <c r="G108" s="318"/>
      <c r="H108" s="160">
        <f t="shared" ref="H108:H117" si="4">+E108*F108</f>
        <v>0</v>
      </c>
      <c r="I108" s="161">
        <f t="shared" ref="I108:I117" si="5">E108*G108</f>
        <v>0</v>
      </c>
    </row>
    <row r="109" spans="1:11" s="28" customFormat="1" ht="15" customHeight="1" x14ac:dyDescent="0.25">
      <c r="A109" s="370"/>
      <c r="B109" s="304"/>
      <c r="C109" s="371"/>
      <c r="D109" s="304"/>
      <c r="E109" s="586"/>
      <c r="F109" s="317"/>
      <c r="G109" s="318"/>
      <c r="H109" s="160">
        <f t="shared" si="4"/>
        <v>0</v>
      </c>
      <c r="I109" s="161">
        <f t="shared" si="5"/>
        <v>0</v>
      </c>
    </row>
    <row r="110" spans="1:11" s="28" customFormat="1" ht="15" customHeight="1" x14ac:dyDescent="0.25">
      <c r="A110" s="370"/>
      <c r="B110" s="304"/>
      <c r="C110" s="371"/>
      <c r="D110" s="304"/>
      <c r="E110" s="586"/>
      <c r="F110" s="317"/>
      <c r="G110" s="318"/>
      <c r="H110" s="160">
        <f t="shared" si="4"/>
        <v>0</v>
      </c>
      <c r="I110" s="161">
        <f t="shared" si="5"/>
        <v>0</v>
      </c>
    </row>
    <row r="111" spans="1:11" s="28" customFormat="1" ht="15" customHeight="1" x14ac:dyDescent="0.25">
      <c r="A111" s="370"/>
      <c r="B111" s="304"/>
      <c r="C111" s="371"/>
      <c r="D111" s="304"/>
      <c r="E111" s="586"/>
      <c r="F111" s="317"/>
      <c r="G111" s="318"/>
      <c r="H111" s="160">
        <f t="shared" si="4"/>
        <v>0</v>
      </c>
      <c r="I111" s="161">
        <f t="shared" si="5"/>
        <v>0</v>
      </c>
    </row>
    <row r="112" spans="1:11" s="28" customFormat="1" ht="15" customHeight="1" x14ac:dyDescent="0.25">
      <c r="A112" s="370"/>
      <c r="B112" s="304"/>
      <c r="C112" s="371"/>
      <c r="D112" s="304"/>
      <c r="E112" s="586"/>
      <c r="F112" s="317"/>
      <c r="G112" s="318"/>
      <c r="H112" s="160">
        <f t="shared" si="4"/>
        <v>0</v>
      </c>
      <c r="I112" s="161">
        <f t="shared" si="5"/>
        <v>0</v>
      </c>
    </row>
    <row r="113" spans="1:9" s="28" customFormat="1" ht="15" customHeight="1" x14ac:dyDescent="0.25">
      <c r="A113" s="370"/>
      <c r="B113" s="304"/>
      <c r="C113" s="371"/>
      <c r="D113" s="304"/>
      <c r="E113" s="586"/>
      <c r="F113" s="317"/>
      <c r="G113" s="318"/>
      <c r="H113" s="160">
        <f t="shared" si="4"/>
        <v>0</v>
      </c>
      <c r="I113" s="161">
        <f t="shared" si="5"/>
        <v>0</v>
      </c>
    </row>
    <row r="114" spans="1:9" s="28" customFormat="1" ht="15" customHeight="1" x14ac:dyDescent="0.25">
      <c r="A114" s="370"/>
      <c r="B114" s="304"/>
      <c r="C114" s="371"/>
      <c r="D114" s="304"/>
      <c r="E114" s="586"/>
      <c r="F114" s="317"/>
      <c r="G114" s="318"/>
      <c r="H114" s="160">
        <f t="shared" si="4"/>
        <v>0</v>
      </c>
      <c r="I114" s="161">
        <f t="shared" si="5"/>
        <v>0</v>
      </c>
    </row>
    <row r="115" spans="1:9" s="28" customFormat="1" ht="15" customHeight="1" x14ac:dyDescent="0.25">
      <c r="A115" s="370"/>
      <c r="B115" s="304"/>
      <c r="C115" s="371"/>
      <c r="D115" s="304"/>
      <c r="E115" s="586"/>
      <c r="F115" s="317"/>
      <c r="G115" s="318"/>
      <c r="H115" s="160">
        <f t="shared" si="4"/>
        <v>0</v>
      </c>
      <c r="I115" s="161">
        <f t="shared" si="5"/>
        <v>0</v>
      </c>
    </row>
    <row r="116" spans="1:9" s="28" customFormat="1" ht="15" customHeight="1" x14ac:dyDescent="0.25">
      <c r="A116" s="370"/>
      <c r="B116" s="304"/>
      <c r="C116" s="371"/>
      <c r="D116" s="304"/>
      <c r="E116" s="586"/>
      <c r="F116" s="317"/>
      <c r="G116" s="318"/>
      <c r="H116" s="160">
        <f t="shared" si="4"/>
        <v>0</v>
      </c>
      <c r="I116" s="161">
        <f t="shared" si="5"/>
        <v>0</v>
      </c>
    </row>
    <row r="117" spans="1:9" s="28" customFormat="1" ht="15" customHeight="1" x14ac:dyDescent="0.25">
      <c r="A117" s="370"/>
      <c r="B117" s="304"/>
      <c r="C117" s="371"/>
      <c r="D117" s="304"/>
      <c r="E117" s="586"/>
      <c r="F117" s="317"/>
      <c r="G117" s="318"/>
      <c r="H117" s="160">
        <f t="shared" si="4"/>
        <v>0</v>
      </c>
      <c r="I117" s="161">
        <f t="shared" si="5"/>
        <v>0</v>
      </c>
    </row>
    <row r="118" spans="1:9" s="28" customFormat="1" ht="6" customHeight="1" thickBot="1" x14ac:dyDescent="0.3">
      <c r="A118" s="67"/>
      <c r="B118" s="49"/>
      <c r="C118" s="44"/>
      <c r="D118" s="30"/>
      <c r="E118" s="66"/>
      <c r="F118" s="56"/>
      <c r="G118" s="57"/>
      <c r="H118" s="63"/>
      <c r="I118" s="64"/>
    </row>
    <row r="119" spans="1:9" s="28" customFormat="1" ht="15" customHeight="1" thickBot="1" x14ac:dyDescent="0.3">
      <c r="A119" s="741" t="str">
        <f>+INDICE!C10</f>
        <v>C-1.3 Provisiones Complementarias y Obras Electromecánicas ET Mendoza Norte 220/132 kV</v>
      </c>
      <c r="B119" s="742"/>
      <c r="C119" s="742"/>
      <c r="D119" s="742"/>
      <c r="E119" s="742"/>
      <c r="F119" s="741" t="str">
        <f>'C 1.2'!G87</f>
        <v>Total Parcial</v>
      </c>
      <c r="G119" s="782"/>
      <c r="H119" s="75">
        <f>+H106+H101+H97+H95+H93+H91+H84+H82+H75+H73+H68+H66+H64+H62+H60+H58+H56+H54+H49+H47+H35+H33+H18+H12+H8+SUM(H108:H117)</f>
        <v>0</v>
      </c>
      <c r="I119" s="74">
        <f>+I106+I101+I97+I95+I93+I91+I84+I82+I75+I73+I68+I66+I64+I62+I60+I58+I56+I54+I49+I47+I35+I33+I18+I12+I8+SUM(I108:I117)</f>
        <v>0</v>
      </c>
    </row>
    <row r="120" spans="1:9" s="2" customFormat="1" ht="15" customHeight="1" x14ac:dyDescent="0.2">
      <c r="A120" s="740" t="s">
        <v>782</v>
      </c>
      <c r="B120" s="740"/>
      <c r="C120" s="740"/>
      <c r="D120" s="740"/>
      <c r="E120" s="740"/>
      <c r="F120" s="740"/>
      <c r="G120" s="739"/>
      <c r="H120" s="739"/>
      <c r="I120" s="739"/>
    </row>
    <row r="121" spans="1:9" customFormat="1" ht="15" customHeight="1" x14ac:dyDescent="0.25">
      <c r="A121" s="740" t="s">
        <v>783</v>
      </c>
      <c r="B121" s="740"/>
      <c r="C121" s="740"/>
      <c r="D121" s="740"/>
      <c r="E121" s="740"/>
      <c r="F121" s="740"/>
      <c r="G121" s="740"/>
      <c r="H121" s="740"/>
      <c r="I121" s="740"/>
    </row>
    <row r="122" spans="1:9" customFormat="1" ht="15" customHeight="1" x14ac:dyDescent="0.25">
      <c r="A122" s="296"/>
      <c r="B122" s="296"/>
      <c r="C122" s="296"/>
      <c r="D122" s="296"/>
      <c r="E122" s="296"/>
      <c r="F122" s="296"/>
      <c r="G122" s="296"/>
      <c r="H122" s="296"/>
      <c r="I122" s="296"/>
    </row>
    <row r="123" spans="1:9" customFormat="1" ht="15" customHeight="1" x14ac:dyDescent="0.25">
      <c r="A123" s="296"/>
      <c r="B123" s="296"/>
      <c r="C123" s="296"/>
      <c r="D123" s="296"/>
      <c r="E123" s="296"/>
      <c r="F123" s="296"/>
      <c r="G123" s="296"/>
      <c r="H123" s="296"/>
      <c r="I123" s="296"/>
    </row>
    <row r="124" spans="1:9" customFormat="1" ht="20.45" customHeight="1" x14ac:dyDescent="0.25">
      <c r="C124" s="659" t="s">
        <v>779</v>
      </c>
      <c r="D124" s="659"/>
      <c r="H124" s="659" t="s">
        <v>779</v>
      </c>
      <c r="I124" s="659"/>
    </row>
    <row r="125" spans="1:9" customFormat="1" x14ac:dyDescent="0.25">
      <c r="C125" s="655" t="s">
        <v>781</v>
      </c>
      <c r="D125" s="655"/>
      <c r="H125" s="655" t="s">
        <v>780</v>
      </c>
      <c r="I125" s="655"/>
    </row>
    <row r="129" spans="1:8" x14ac:dyDescent="0.25">
      <c r="A129" s="14"/>
      <c r="B129" s="14"/>
      <c r="C129" s="228"/>
      <c r="D129" s="228"/>
      <c r="E129" s="229"/>
    </row>
    <row r="130" spans="1:8" x14ac:dyDescent="0.25">
      <c r="A130" s="14"/>
      <c r="B130" s="14"/>
      <c r="C130" s="228"/>
      <c r="D130" s="228"/>
      <c r="E130" s="229"/>
      <c r="H130" s="21"/>
    </row>
    <row r="131" spans="1:8" x14ac:dyDescent="0.25">
      <c r="A131" s="14"/>
      <c r="B131" s="14"/>
      <c r="C131" s="228"/>
      <c r="D131" s="228"/>
      <c r="E131" s="229"/>
    </row>
    <row r="132" spans="1:8" x14ac:dyDescent="0.25">
      <c r="A132" s="14"/>
      <c r="B132" s="14"/>
      <c r="C132" s="228"/>
      <c r="D132" s="228"/>
      <c r="E132" s="229"/>
    </row>
    <row r="133" spans="1:8" x14ac:dyDescent="0.25">
      <c r="A133" s="14"/>
      <c r="B133" s="14"/>
      <c r="C133" s="228"/>
      <c r="D133" s="228"/>
      <c r="E133" s="229"/>
    </row>
    <row r="134" spans="1:8" x14ac:dyDescent="0.25">
      <c r="A134" s="14"/>
      <c r="B134" s="14"/>
      <c r="C134" s="228"/>
      <c r="D134" s="228"/>
      <c r="E134" s="229"/>
    </row>
    <row r="135" spans="1:8" x14ac:dyDescent="0.25">
      <c r="A135" s="14"/>
      <c r="B135" s="14"/>
      <c r="C135" s="228"/>
      <c r="D135" s="228"/>
      <c r="E135" s="229"/>
    </row>
    <row r="136" spans="1:8" x14ac:dyDescent="0.25">
      <c r="A136" s="14"/>
      <c r="B136" s="14"/>
      <c r="C136" s="228"/>
      <c r="D136" s="228"/>
      <c r="E136" s="229"/>
    </row>
    <row r="137" spans="1:8" x14ac:dyDescent="0.25">
      <c r="A137" s="14"/>
      <c r="B137" s="14"/>
      <c r="C137" s="228"/>
      <c r="D137" s="228"/>
      <c r="E137" s="229"/>
    </row>
    <row r="138" spans="1:8" x14ac:dyDescent="0.25">
      <c r="A138" s="14"/>
      <c r="B138" s="14"/>
      <c r="C138" s="228"/>
      <c r="D138" s="228"/>
      <c r="E138" s="229"/>
    </row>
    <row r="139" spans="1:8" x14ac:dyDescent="0.25">
      <c r="C139" s="228"/>
      <c r="D139" s="228"/>
      <c r="E139" s="229"/>
    </row>
    <row r="140" spans="1:8" x14ac:dyDescent="0.25">
      <c r="C140" s="228"/>
      <c r="D140" s="228"/>
      <c r="E140" s="229"/>
    </row>
    <row r="141" spans="1:8" x14ac:dyDescent="0.25">
      <c r="C141" s="228"/>
      <c r="D141" s="228"/>
      <c r="E141" s="229"/>
    </row>
    <row r="142" spans="1:8" x14ac:dyDescent="0.25">
      <c r="C142" s="228"/>
      <c r="D142" s="228"/>
      <c r="E142" s="229"/>
    </row>
    <row r="143" spans="1:8" x14ac:dyDescent="0.25">
      <c r="C143" s="228"/>
      <c r="D143" s="228"/>
      <c r="E143" s="229"/>
    </row>
    <row r="144" spans="1:8" x14ac:dyDescent="0.25">
      <c r="C144" s="228"/>
      <c r="D144" s="228"/>
      <c r="E144" s="229"/>
    </row>
    <row r="145" spans="3:5" x14ac:dyDescent="0.25">
      <c r="C145" s="228"/>
      <c r="D145" s="228"/>
      <c r="E145" s="229"/>
    </row>
    <row r="146" spans="3:5" x14ac:dyDescent="0.25">
      <c r="C146" s="228"/>
      <c r="D146" s="228"/>
      <c r="E146" s="229"/>
    </row>
    <row r="147" spans="3:5" x14ac:dyDescent="0.25">
      <c r="C147" s="228"/>
      <c r="D147" s="228"/>
      <c r="E147" s="229"/>
    </row>
    <row r="148" spans="3:5" x14ac:dyDescent="0.25">
      <c r="C148" s="228"/>
      <c r="D148" s="228"/>
      <c r="E148" s="229"/>
    </row>
    <row r="149" spans="3:5" x14ac:dyDescent="0.25">
      <c r="C149" s="228"/>
      <c r="D149" s="228"/>
      <c r="E149" s="229"/>
    </row>
    <row r="150" spans="3:5" x14ac:dyDescent="0.25">
      <c r="C150" s="228"/>
      <c r="D150" s="228"/>
      <c r="E150" s="229"/>
    </row>
    <row r="151" spans="3:5" x14ac:dyDescent="0.25">
      <c r="C151" s="228"/>
      <c r="D151" s="228"/>
      <c r="E151" s="229"/>
    </row>
    <row r="152" spans="3:5" x14ac:dyDescent="0.25">
      <c r="C152" s="228"/>
      <c r="D152" s="228"/>
      <c r="E152" s="229"/>
    </row>
    <row r="153" spans="3:5" x14ac:dyDescent="0.25">
      <c r="C153" s="228"/>
      <c r="D153" s="228"/>
      <c r="E153" s="229"/>
    </row>
    <row r="154" spans="3:5" x14ac:dyDescent="0.25">
      <c r="C154" s="228"/>
      <c r="D154" s="228"/>
      <c r="E154" s="229"/>
    </row>
    <row r="155" spans="3:5" x14ac:dyDescent="0.25">
      <c r="D155" s="14"/>
      <c r="E155" s="229"/>
    </row>
  </sheetData>
  <sheetProtection algorithmName="SHA-512" hashValue="SFLWJq8hIV2CQ0fQGSxEijNewvc71G+eOYJMl2CByNygaV48k8ic3EkFVocYqwR7HanmP2CVuP5Jgl8J0sBJzw==" saltValue="GXcbjfBntdoYUydry3QOfQ==" spinCount="100000" sheet="1" objects="1" scenarios="1"/>
  <mergeCells count="16">
    <mergeCell ref="C125:D125"/>
    <mergeCell ref="H125:I125"/>
    <mergeCell ref="A1:I1"/>
    <mergeCell ref="A3:I3"/>
    <mergeCell ref="A5:A7"/>
    <mergeCell ref="B5:B7"/>
    <mergeCell ref="D5:D7"/>
    <mergeCell ref="E5:E7"/>
    <mergeCell ref="F5:G6"/>
    <mergeCell ref="H5:I6"/>
    <mergeCell ref="A119:E119"/>
    <mergeCell ref="F119:G119"/>
    <mergeCell ref="A120:I120"/>
    <mergeCell ref="A121:I121"/>
    <mergeCell ref="C124:D124"/>
    <mergeCell ref="H124:I124"/>
  </mergeCells>
  <phoneticPr fontId="27" type="noConversion"/>
  <printOptions horizontalCentered="1"/>
  <pageMargins left="0.39370078740157483" right="0.39370078740157483" top="1.1811023622047245" bottom="0.39370078740157483" header="0.39370078740157483" footer="0.19685039370078741"/>
  <pageSetup paperSize="9" scale="66" fitToHeight="4" orientation="landscape" r:id="rId1"/>
  <headerFooter>
    <oddHeader>&amp;L&amp;G&amp;R&amp;G</oddHeader>
  </headerFooter>
  <rowBreaks count="3" manualBreakCount="3">
    <brk id="34" max="8" man="1"/>
    <brk id="74" max="8" man="1"/>
    <brk id="90" max="8" man="1"/>
  </row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N248"/>
  <sheetViews>
    <sheetView view="pageBreakPreview" zoomScale="90" zoomScaleNormal="100" zoomScaleSheetLayoutView="90" workbookViewId="0">
      <selection activeCell="H194" sqref="H194:I194"/>
    </sheetView>
  </sheetViews>
  <sheetFormatPr baseColWidth="10" defaultColWidth="11.42578125" defaultRowHeight="12.75" x14ac:dyDescent="0.2"/>
  <cols>
    <col min="1" max="1" width="3.7109375" style="1" customWidth="1"/>
    <col min="2" max="2" width="7.42578125" style="1" customWidth="1"/>
    <col min="3" max="3" width="76.7109375" style="1" customWidth="1"/>
    <col min="4" max="4" width="7.85546875" style="1" customWidth="1"/>
    <col min="5" max="5" width="5.7109375" style="1" customWidth="1"/>
    <col min="6" max="6" width="14.42578125" style="1" customWidth="1"/>
    <col min="7" max="7" width="15.5703125" style="1" customWidth="1"/>
    <col min="8" max="8" width="17.85546875" style="1" customWidth="1"/>
    <col min="9" max="9" width="21.85546875" style="1" customWidth="1"/>
    <col min="10" max="10" width="46.85546875" style="1" customWidth="1"/>
    <col min="11" max="11" width="11.5703125" style="1"/>
    <col min="12" max="12" width="4.7109375" style="1" customWidth="1"/>
    <col min="13" max="13" width="17.5703125" style="1" customWidth="1"/>
    <col min="14" max="254" width="11.5703125" style="1"/>
    <col min="255" max="256" width="5.7109375" style="1" customWidth="1"/>
    <col min="257" max="257" width="88.28515625" style="1" customWidth="1"/>
    <col min="258" max="258" width="6.7109375" style="1" customWidth="1"/>
    <col min="259" max="259" width="7.28515625" style="1" customWidth="1"/>
    <col min="260" max="510" width="11.5703125" style="1"/>
    <col min="511" max="512" width="5.7109375" style="1" customWidth="1"/>
    <col min="513" max="513" width="88.28515625" style="1" customWidth="1"/>
    <col min="514" max="514" width="6.7109375" style="1" customWidth="1"/>
    <col min="515" max="515" width="7.28515625" style="1" customWidth="1"/>
    <col min="516" max="766" width="11.5703125" style="1"/>
    <col min="767" max="768" width="5.7109375" style="1" customWidth="1"/>
    <col min="769" max="769" width="88.28515625" style="1" customWidth="1"/>
    <col min="770" max="770" width="6.7109375" style="1" customWidth="1"/>
    <col min="771" max="771" width="7.28515625" style="1" customWidth="1"/>
    <col min="772" max="1022" width="11.5703125" style="1"/>
    <col min="1023" max="1024" width="5.7109375" style="1" customWidth="1"/>
    <col min="1025" max="1025" width="88.28515625" style="1" customWidth="1"/>
    <col min="1026" max="1026" width="6.7109375" style="1" customWidth="1"/>
    <col min="1027" max="1027" width="7.28515625" style="1" customWidth="1"/>
    <col min="1028" max="1278" width="11.5703125" style="1"/>
    <col min="1279" max="1280" width="5.7109375" style="1" customWidth="1"/>
    <col min="1281" max="1281" width="88.28515625" style="1" customWidth="1"/>
    <col min="1282" max="1282" width="6.7109375" style="1" customWidth="1"/>
    <col min="1283" max="1283" width="7.28515625" style="1" customWidth="1"/>
    <col min="1284" max="1534" width="11.5703125" style="1"/>
    <col min="1535" max="1536" width="5.7109375" style="1" customWidth="1"/>
    <col min="1537" max="1537" width="88.28515625" style="1" customWidth="1"/>
    <col min="1538" max="1538" width="6.7109375" style="1" customWidth="1"/>
    <col min="1539" max="1539" width="7.28515625" style="1" customWidth="1"/>
    <col min="1540" max="1790" width="11.5703125" style="1"/>
    <col min="1791" max="1792" width="5.7109375" style="1" customWidth="1"/>
    <col min="1793" max="1793" width="88.28515625" style="1" customWidth="1"/>
    <col min="1794" max="1794" width="6.7109375" style="1" customWidth="1"/>
    <col min="1795" max="1795" width="7.28515625" style="1" customWidth="1"/>
    <col min="1796" max="2046" width="11.5703125" style="1"/>
    <col min="2047" max="2048" width="5.7109375" style="1" customWidth="1"/>
    <col min="2049" max="2049" width="88.28515625" style="1" customWidth="1"/>
    <col min="2050" max="2050" width="6.7109375" style="1" customWidth="1"/>
    <col min="2051" max="2051" width="7.28515625" style="1" customWidth="1"/>
    <col min="2052" max="2302" width="11.5703125" style="1"/>
    <col min="2303" max="2304" width="5.7109375" style="1" customWidth="1"/>
    <col min="2305" max="2305" width="88.28515625" style="1" customWidth="1"/>
    <col min="2306" max="2306" width="6.7109375" style="1" customWidth="1"/>
    <col min="2307" max="2307" width="7.28515625" style="1" customWidth="1"/>
    <col min="2308" max="2558" width="11.5703125" style="1"/>
    <col min="2559" max="2560" width="5.7109375" style="1" customWidth="1"/>
    <col min="2561" max="2561" width="88.28515625" style="1" customWidth="1"/>
    <col min="2562" max="2562" width="6.7109375" style="1" customWidth="1"/>
    <col min="2563" max="2563" width="7.28515625" style="1" customWidth="1"/>
    <col min="2564" max="2814" width="11.5703125" style="1"/>
    <col min="2815" max="2816" width="5.7109375" style="1" customWidth="1"/>
    <col min="2817" max="2817" width="88.28515625" style="1" customWidth="1"/>
    <col min="2818" max="2818" width="6.7109375" style="1" customWidth="1"/>
    <col min="2819" max="2819" width="7.28515625" style="1" customWidth="1"/>
    <col min="2820" max="3070" width="11.5703125" style="1"/>
    <col min="3071" max="3072" width="5.7109375" style="1" customWidth="1"/>
    <col min="3073" max="3073" width="88.28515625" style="1" customWidth="1"/>
    <col min="3074" max="3074" width="6.7109375" style="1" customWidth="1"/>
    <col min="3075" max="3075" width="7.28515625" style="1" customWidth="1"/>
    <col min="3076" max="3326" width="11.5703125" style="1"/>
    <col min="3327" max="3328" width="5.7109375" style="1" customWidth="1"/>
    <col min="3329" max="3329" width="88.28515625" style="1" customWidth="1"/>
    <col min="3330" max="3330" width="6.7109375" style="1" customWidth="1"/>
    <col min="3331" max="3331" width="7.28515625" style="1" customWidth="1"/>
    <col min="3332" max="3582" width="11.5703125" style="1"/>
    <col min="3583" max="3584" width="5.7109375" style="1" customWidth="1"/>
    <col min="3585" max="3585" width="88.28515625" style="1" customWidth="1"/>
    <col min="3586" max="3586" width="6.7109375" style="1" customWidth="1"/>
    <col min="3587" max="3587" width="7.28515625" style="1" customWidth="1"/>
    <col min="3588" max="3838" width="11.5703125" style="1"/>
    <col min="3839" max="3840" width="5.7109375" style="1" customWidth="1"/>
    <col min="3841" max="3841" width="88.28515625" style="1" customWidth="1"/>
    <col min="3842" max="3842" width="6.7109375" style="1" customWidth="1"/>
    <col min="3843" max="3843" width="7.28515625" style="1" customWidth="1"/>
    <col min="3844" max="4094" width="11.5703125" style="1"/>
    <col min="4095" max="4096" width="5.7109375" style="1" customWidth="1"/>
    <col min="4097" max="4097" width="88.28515625" style="1" customWidth="1"/>
    <col min="4098" max="4098" width="6.7109375" style="1" customWidth="1"/>
    <col min="4099" max="4099" width="7.28515625" style="1" customWidth="1"/>
    <col min="4100" max="4350" width="11.5703125" style="1"/>
    <col min="4351" max="4352" width="5.7109375" style="1" customWidth="1"/>
    <col min="4353" max="4353" width="88.28515625" style="1" customWidth="1"/>
    <col min="4354" max="4354" width="6.7109375" style="1" customWidth="1"/>
    <col min="4355" max="4355" width="7.28515625" style="1" customWidth="1"/>
    <col min="4356" max="4606" width="11.5703125" style="1"/>
    <col min="4607" max="4608" width="5.7109375" style="1" customWidth="1"/>
    <col min="4609" max="4609" width="88.28515625" style="1" customWidth="1"/>
    <col min="4610" max="4610" width="6.7109375" style="1" customWidth="1"/>
    <col min="4611" max="4611" width="7.28515625" style="1" customWidth="1"/>
    <col min="4612" max="4862" width="11.5703125" style="1"/>
    <col min="4863" max="4864" width="5.7109375" style="1" customWidth="1"/>
    <col min="4865" max="4865" width="88.28515625" style="1" customWidth="1"/>
    <col min="4866" max="4866" width="6.7109375" style="1" customWidth="1"/>
    <col min="4867" max="4867" width="7.28515625" style="1" customWidth="1"/>
    <col min="4868" max="5118" width="11.5703125" style="1"/>
    <col min="5119" max="5120" width="5.7109375" style="1" customWidth="1"/>
    <col min="5121" max="5121" width="88.28515625" style="1" customWidth="1"/>
    <col min="5122" max="5122" width="6.7109375" style="1" customWidth="1"/>
    <col min="5123" max="5123" width="7.28515625" style="1" customWidth="1"/>
    <col min="5124" max="5374" width="11.5703125" style="1"/>
    <col min="5375" max="5376" width="5.7109375" style="1" customWidth="1"/>
    <col min="5377" max="5377" width="88.28515625" style="1" customWidth="1"/>
    <col min="5378" max="5378" width="6.7109375" style="1" customWidth="1"/>
    <col min="5379" max="5379" width="7.28515625" style="1" customWidth="1"/>
    <col min="5380" max="5630" width="11.5703125" style="1"/>
    <col min="5631" max="5632" width="5.7109375" style="1" customWidth="1"/>
    <col min="5633" max="5633" width="88.28515625" style="1" customWidth="1"/>
    <col min="5634" max="5634" width="6.7109375" style="1" customWidth="1"/>
    <col min="5635" max="5635" width="7.28515625" style="1" customWidth="1"/>
    <col min="5636" max="5886" width="11.5703125" style="1"/>
    <col min="5887" max="5888" width="5.7109375" style="1" customWidth="1"/>
    <col min="5889" max="5889" width="88.28515625" style="1" customWidth="1"/>
    <col min="5890" max="5890" width="6.7109375" style="1" customWidth="1"/>
    <col min="5891" max="5891" width="7.28515625" style="1" customWidth="1"/>
    <col min="5892" max="6142" width="11.5703125" style="1"/>
    <col min="6143" max="6144" width="5.7109375" style="1" customWidth="1"/>
    <col min="6145" max="6145" width="88.28515625" style="1" customWidth="1"/>
    <col min="6146" max="6146" width="6.7109375" style="1" customWidth="1"/>
    <col min="6147" max="6147" width="7.28515625" style="1" customWidth="1"/>
    <col min="6148" max="6398" width="11.5703125" style="1"/>
    <col min="6399" max="6400" width="5.7109375" style="1" customWidth="1"/>
    <col min="6401" max="6401" width="88.28515625" style="1" customWidth="1"/>
    <col min="6402" max="6402" width="6.7109375" style="1" customWidth="1"/>
    <col min="6403" max="6403" width="7.28515625" style="1" customWidth="1"/>
    <col min="6404" max="6654" width="11.5703125" style="1"/>
    <col min="6655" max="6656" width="5.7109375" style="1" customWidth="1"/>
    <col min="6657" max="6657" width="88.28515625" style="1" customWidth="1"/>
    <col min="6658" max="6658" width="6.7109375" style="1" customWidth="1"/>
    <col min="6659" max="6659" width="7.28515625" style="1" customWidth="1"/>
    <col min="6660" max="6910" width="11.5703125" style="1"/>
    <col min="6911" max="6912" width="5.7109375" style="1" customWidth="1"/>
    <col min="6913" max="6913" width="88.28515625" style="1" customWidth="1"/>
    <col min="6914" max="6914" width="6.7109375" style="1" customWidth="1"/>
    <col min="6915" max="6915" width="7.28515625" style="1" customWidth="1"/>
    <col min="6916" max="7166" width="11.5703125" style="1"/>
    <col min="7167" max="7168" width="5.7109375" style="1" customWidth="1"/>
    <col min="7169" max="7169" width="88.28515625" style="1" customWidth="1"/>
    <col min="7170" max="7170" width="6.7109375" style="1" customWidth="1"/>
    <col min="7171" max="7171" width="7.28515625" style="1" customWidth="1"/>
    <col min="7172" max="7422" width="11.5703125" style="1"/>
    <col min="7423" max="7424" width="5.7109375" style="1" customWidth="1"/>
    <col min="7425" max="7425" width="88.28515625" style="1" customWidth="1"/>
    <col min="7426" max="7426" width="6.7109375" style="1" customWidth="1"/>
    <col min="7427" max="7427" width="7.28515625" style="1" customWidth="1"/>
    <col min="7428" max="7678" width="11.5703125" style="1"/>
    <col min="7679" max="7680" width="5.7109375" style="1" customWidth="1"/>
    <col min="7681" max="7681" width="88.28515625" style="1" customWidth="1"/>
    <col min="7682" max="7682" width="6.7109375" style="1" customWidth="1"/>
    <col min="7683" max="7683" width="7.28515625" style="1" customWidth="1"/>
    <col min="7684" max="7934" width="11.5703125" style="1"/>
    <col min="7935" max="7936" width="5.7109375" style="1" customWidth="1"/>
    <col min="7937" max="7937" width="88.28515625" style="1" customWidth="1"/>
    <col min="7938" max="7938" width="6.7109375" style="1" customWidth="1"/>
    <col min="7939" max="7939" width="7.28515625" style="1" customWidth="1"/>
    <col min="7940" max="8190" width="11.5703125" style="1"/>
    <col min="8191" max="8192" width="5.7109375" style="1" customWidth="1"/>
    <col min="8193" max="8193" width="88.28515625" style="1" customWidth="1"/>
    <col min="8194" max="8194" width="6.7109375" style="1" customWidth="1"/>
    <col min="8195" max="8195" width="7.28515625" style="1" customWidth="1"/>
    <col min="8196" max="8446" width="11.5703125" style="1"/>
    <col min="8447" max="8448" width="5.7109375" style="1" customWidth="1"/>
    <col min="8449" max="8449" width="88.28515625" style="1" customWidth="1"/>
    <col min="8450" max="8450" width="6.7109375" style="1" customWidth="1"/>
    <col min="8451" max="8451" width="7.28515625" style="1" customWidth="1"/>
    <col min="8452" max="8702" width="11.5703125" style="1"/>
    <col min="8703" max="8704" width="5.7109375" style="1" customWidth="1"/>
    <col min="8705" max="8705" width="88.28515625" style="1" customWidth="1"/>
    <col min="8706" max="8706" width="6.7109375" style="1" customWidth="1"/>
    <col min="8707" max="8707" width="7.28515625" style="1" customWidth="1"/>
    <col min="8708" max="8958" width="11.5703125" style="1"/>
    <col min="8959" max="8960" width="5.7109375" style="1" customWidth="1"/>
    <col min="8961" max="8961" width="88.28515625" style="1" customWidth="1"/>
    <col min="8962" max="8962" width="6.7109375" style="1" customWidth="1"/>
    <col min="8963" max="8963" width="7.28515625" style="1" customWidth="1"/>
    <col min="8964" max="9214" width="11.5703125" style="1"/>
    <col min="9215" max="9216" width="5.7109375" style="1" customWidth="1"/>
    <col min="9217" max="9217" width="88.28515625" style="1" customWidth="1"/>
    <col min="9218" max="9218" width="6.7109375" style="1" customWidth="1"/>
    <col min="9219" max="9219" width="7.28515625" style="1" customWidth="1"/>
    <col min="9220" max="9470" width="11.5703125" style="1"/>
    <col min="9471" max="9472" width="5.7109375" style="1" customWidth="1"/>
    <col min="9473" max="9473" width="88.28515625" style="1" customWidth="1"/>
    <col min="9474" max="9474" width="6.7109375" style="1" customWidth="1"/>
    <col min="9475" max="9475" width="7.28515625" style="1" customWidth="1"/>
    <col min="9476" max="9726" width="11.5703125" style="1"/>
    <col min="9727" max="9728" width="5.7109375" style="1" customWidth="1"/>
    <col min="9729" max="9729" width="88.28515625" style="1" customWidth="1"/>
    <col min="9730" max="9730" width="6.7109375" style="1" customWidth="1"/>
    <col min="9731" max="9731" width="7.28515625" style="1" customWidth="1"/>
    <col min="9732" max="9982" width="11.5703125" style="1"/>
    <col min="9983" max="9984" width="5.7109375" style="1" customWidth="1"/>
    <col min="9985" max="9985" width="88.28515625" style="1" customWidth="1"/>
    <col min="9986" max="9986" width="6.7109375" style="1" customWidth="1"/>
    <col min="9987" max="9987" width="7.28515625" style="1" customWidth="1"/>
    <col min="9988" max="10238" width="11.5703125" style="1"/>
    <col min="10239" max="10240" width="5.7109375" style="1" customWidth="1"/>
    <col min="10241" max="10241" width="88.28515625" style="1" customWidth="1"/>
    <col min="10242" max="10242" width="6.7109375" style="1" customWidth="1"/>
    <col min="10243" max="10243" width="7.28515625" style="1" customWidth="1"/>
    <col min="10244" max="10494" width="11.5703125" style="1"/>
    <col min="10495" max="10496" width="5.7109375" style="1" customWidth="1"/>
    <col min="10497" max="10497" width="88.28515625" style="1" customWidth="1"/>
    <col min="10498" max="10498" width="6.7109375" style="1" customWidth="1"/>
    <col min="10499" max="10499" width="7.28515625" style="1" customWidth="1"/>
    <col min="10500" max="10750" width="11.5703125" style="1"/>
    <col min="10751" max="10752" width="5.7109375" style="1" customWidth="1"/>
    <col min="10753" max="10753" width="88.28515625" style="1" customWidth="1"/>
    <col min="10754" max="10754" width="6.7109375" style="1" customWidth="1"/>
    <col min="10755" max="10755" width="7.28515625" style="1" customWidth="1"/>
    <col min="10756" max="11006" width="11.5703125" style="1"/>
    <col min="11007" max="11008" width="5.7109375" style="1" customWidth="1"/>
    <col min="11009" max="11009" width="88.28515625" style="1" customWidth="1"/>
    <col min="11010" max="11010" width="6.7109375" style="1" customWidth="1"/>
    <col min="11011" max="11011" width="7.28515625" style="1" customWidth="1"/>
    <col min="11012" max="11262" width="11.5703125" style="1"/>
    <col min="11263" max="11264" width="5.7109375" style="1" customWidth="1"/>
    <col min="11265" max="11265" width="88.28515625" style="1" customWidth="1"/>
    <col min="11266" max="11266" width="6.7109375" style="1" customWidth="1"/>
    <col min="11267" max="11267" width="7.28515625" style="1" customWidth="1"/>
    <col min="11268" max="11518" width="11.5703125" style="1"/>
    <col min="11519" max="11520" width="5.7109375" style="1" customWidth="1"/>
    <col min="11521" max="11521" width="88.28515625" style="1" customWidth="1"/>
    <col min="11522" max="11522" width="6.7109375" style="1" customWidth="1"/>
    <col min="11523" max="11523" width="7.28515625" style="1" customWidth="1"/>
    <col min="11524" max="11774" width="11.5703125" style="1"/>
    <col min="11775" max="11776" width="5.7109375" style="1" customWidth="1"/>
    <col min="11777" max="11777" width="88.28515625" style="1" customWidth="1"/>
    <col min="11778" max="11778" width="6.7109375" style="1" customWidth="1"/>
    <col min="11779" max="11779" width="7.28515625" style="1" customWidth="1"/>
    <col min="11780" max="12030" width="11.5703125" style="1"/>
    <col min="12031" max="12032" width="5.7109375" style="1" customWidth="1"/>
    <col min="12033" max="12033" width="88.28515625" style="1" customWidth="1"/>
    <col min="12034" max="12034" width="6.7109375" style="1" customWidth="1"/>
    <col min="12035" max="12035" width="7.28515625" style="1" customWidth="1"/>
    <col min="12036" max="12286" width="11.5703125" style="1"/>
    <col min="12287" max="12288" width="5.7109375" style="1" customWidth="1"/>
    <col min="12289" max="12289" width="88.28515625" style="1" customWidth="1"/>
    <col min="12290" max="12290" width="6.7109375" style="1" customWidth="1"/>
    <col min="12291" max="12291" width="7.28515625" style="1" customWidth="1"/>
    <col min="12292" max="12542" width="11.5703125" style="1"/>
    <col min="12543" max="12544" width="5.7109375" style="1" customWidth="1"/>
    <col min="12545" max="12545" width="88.28515625" style="1" customWidth="1"/>
    <col min="12546" max="12546" width="6.7109375" style="1" customWidth="1"/>
    <col min="12547" max="12547" width="7.28515625" style="1" customWidth="1"/>
    <col min="12548" max="12798" width="11.5703125" style="1"/>
    <col min="12799" max="12800" width="5.7109375" style="1" customWidth="1"/>
    <col min="12801" max="12801" width="88.28515625" style="1" customWidth="1"/>
    <col min="12802" max="12802" width="6.7109375" style="1" customWidth="1"/>
    <col min="12803" max="12803" width="7.28515625" style="1" customWidth="1"/>
    <col min="12804" max="13054" width="11.5703125" style="1"/>
    <col min="13055" max="13056" width="5.7109375" style="1" customWidth="1"/>
    <col min="13057" max="13057" width="88.28515625" style="1" customWidth="1"/>
    <col min="13058" max="13058" width="6.7109375" style="1" customWidth="1"/>
    <col min="13059" max="13059" width="7.28515625" style="1" customWidth="1"/>
    <col min="13060" max="13310" width="11.5703125" style="1"/>
    <col min="13311" max="13312" width="5.7109375" style="1" customWidth="1"/>
    <col min="13313" max="13313" width="88.28515625" style="1" customWidth="1"/>
    <col min="13314" max="13314" width="6.7109375" style="1" customWidth="1"/>
    <col min="13315" max="13315" width="7.28515625" style="1" customWidth="1"/>
    <col min="13316" max="13566" width="11.5703125" style="1"/>
    <col min="13567" max="13568" width="5.7109375" style="1" customWidth="1"/>
    <col min="13569" max="13569" width="88.28515625" style="1" customWidth="1"/>
    <col min="13570" max="13570" width="6.7109375" style="1" customWidth="1"/>
    <col min="13571" max="13571" width="7.28515625" style="1" customWidth="1"/>
    <col min="13572" max="13822" width="11.5703125" style="1"/>
    <col min="13823" max="13824" width="5.7109375" style="1" customWidth="1"/>
    <col min="13825" max="13825" width="88.28515625" style="1" customWidth="1"/>
    <col min="13826" max="13826" width="6.7109375" style="1" customWidth="1"/>
    <col min="13827" max="13827" width="7.28515625" style="1" customWidth="1"/>
    <col min="13828" max="14078" width="11.5703125" style="1"/>
    <col min="14079" max="14080" width="5.7109375" style="1" customWidth="1"/>
    <col min="14081" max="14081" width="88.28515625" style="1" customWidth="1"/>
    <col min="14082" max="14082" width="6.7109375" style="1" customWidth="1"/>
    <col min="14083" max="14083" width="7.28515625" style="1" customWidth="1"/>
    <col min="14084" max="14334" width="11.5703125" style="1"/>
    <col min="14335" max="14336" width="5.7109375" style="1" customWidth="1"/>
    <col min="14337" max="14337" width="88.28515625" style="1" customWidth="1"/>
    <col min="14338" max="14338" width="6.7109375" style="1" customWidth="1"/>
    <col min="14339" max="14339" width="7.28515625" style="1" customWidth="1"/>
    <col min="14340" max="14590" width="11.5703125" style="1"/>
    <col min="14591" max="14592" width="5.7109375" style="1" customWidth="1"/>
    <col min="14593" max="14593" width="88.28515625" style="1" customWidth="1"/>
    <col min="14594" max="14594" width="6.7109375" style="1" customWidth="1"/>
    <col min="14595" max="14595" width="7.28515625" style="1" customWidth="1"/>
    <col min="14596" max="14846" width="11.5703125" style="1"/>
    <col min="14847" max="14848" width="5.7109375" style="1" customWidth="1"/>
    <col min="14849" max="14849" width="88.28515625" style="1" customWidth="1"/>
    <col min="14850" max="14850" width="6.7109375" style="1" customWidth="1"/>
    <col min="14851" max="14851" width="7.28515625" style="1" customWidth="1"/>
    <col min="14852" max="15102" width="11.5703125" style="1"/>
    <col min="15103" max="15104" width="5.7109375" style="1" customWidth="1"/>
    <col min="15105" max="15105" width="88.28515625" style="1" customWidth="1"/>
    <col min="15106" max="15106" width="6.7109375" style="1" customWidth="1"/>
    <col min="15107" max="15107" width="7.28515625" style="1" customWidth="1"/>
    <col min="15108" max="15358" width="11.5703125" style="1"/>
    <col min="15359" max="15360" width="5.7109375" style="1" customWidth="1"/>
    <col min="15361" max="15361" width="88.28515625" style="1" customWidth="1"/>
    <col min="15362" max="15362" width="6.7109375" style="1" customWidth="1"/>
    <col min="15363" max="15363" width="7.28515625" style="1" customWidth="1"/>
    <col min="15364" max="15614" width="11.5703125" style="1"/>
    <col min="15615" max="15616" width="5.7109375" style="1" customWidth="1"/>
    <col min="15617" max="15617" width="88.28515625" style="1" customWidth="1"/>
    <col min="15618" max="15618" width="6.7109375" style="1" customWidth="1"/>
    <col min="15619" max="15619" width="7.28515625" style="1" customWidth="1"/>
    <col min="15620" max="15870" width="11.5703125" style="1"/>
    <col min="15871" max="15872" width="5.7109375" style="1" customWidth="1"/>
    <col min="15873" max="15873" width="88.28515625" style="1" customWidth="1"/>
    <col min="15874" max="15874" width="6.7109375" style="1" customWidth="1"/>
    <col min="15875" max="15875" width="7.28515625" style="1" customWidth="1"/>
    <col min="15876" max="16126" width="11.5703125" style="1"/>
    <col min="16127" max="16128" width="5.7109375" style="1" customWidth="1"/>
    <col min="16129" max="16129" width="88.28515625" style="1" customWidth="1"/>
    <col min="16130" max="16130" width="6.7109375" style="1" customWidth="1"/>
    <col min="16131" max="16131" width="7.28515625" style="1" customWidth="1"/>
    <col min="16132" max="16381" width="11.5703125" style="1"/>
    <col min="16382" max="16384" width="11.5703125" style="1" customWidth="1"/>
  </cols>
  <sheetData>
    <row r="1" spans="1:14" ht="120.75" customHeight="1" thickBot="1" x14ac:dyDescent="0.25">
      <c r="A1" s="783" t="str">
        <f>+CARÁTULA!B16</f>
        <v>PROYECTO: 
CONSTRUCCIÓN DE LA ESTACIÓN TRANSFORMADORA MENDOZA NORTE 220/132 kV Y
OBRAS COMPLEMENTARIAS
ALTERNATIVA 1
OBLIGATORIA</v>
      </c>
      <c r="B1" s="784"/>
      <c r="C1" s="784"/>
      <c r="D1" s="784"/>
      <c r="E1" s="784"/>
      <c r="F1" s="784"/>
      <c r="G1" s="784"/>
      <c r="H1" s="784"/>
      <c r="I1" s="785"/>
    </row>
    <row r="2" spans="1:14" ht="9.9499999999999993" customHeight="1" thickBot="1" x14ac:dyDescent="0.25">
      <c r="A2" s="9"/>
      <c r="B2" s="9"/>
      <c r="C2" s="8"/>
      <c r="D2" s="9"/>
      <c r="E2" s="9"/>
      <c r="F2" s="8"/>
      <c r="G2" s="8"/>
      <c r="H2" s="8"/>
      <c r="I2" s="8"/>
    </row>
    <row r="3" spans="1:14" ht="21.75" thickBot="1" x14ac:dyDescent="0.25">
      <c r="A3" s="786" t="str">
        <f>INDICE!C11</f>
        <v>C-1.4 Repuestos ET Mendoza Norte 220/132 kV</v>
      </c>
      <c r="B3" s="787"/>
      <c r="C3" s="787"/>
      <c r="D3" s="787"/>
      <c r="E3" s="787"/>
      <c r="F3" s="787"/>
      <c r="G3" s="787"/>
      <c r="H3" s="787"/>
      <c r="I3" s="788"/>
    </row>
    <row r="4" spans="1:14" ht="9.9499999999999993" customHeight="1" thickBot="1" x14ac:dyDescent="0.25"/>
    <row r="5" spans="1:14" ht="16.149999999999999" customHeight="1" x14ac:dyDescent="0.2">
      <c r="A5" s="789" t="s">
        <v>28</v>
      </c>
      <c r="B5" s="755" t="s">
        <v>29</v>
      </c>
      <c r="C5" s="34"/>
      <c r="D5" s="794" t="s">
        <v>277</v>
      </c>
      <c r="E5" s="794" t="s">
        <v>278</v>
      </c>
      <c r="F5" s="797" t="s">
        <v>32</v>
      </c>
      <c r="G5" s="798"/>
      <c r="H5" s="797" t="s">
        <v>33</v>
      </c>
      <c r="I5" s="800"/>
    </row>
    <row r="6" spans="1:14" ht="16.5" customHeight="1" x14ac:dyDescent="0.2">
      <c r="A6" s="790"/>
      <c r="B6" s="792"/>
      <c r="C6" s="41" t="s">
        <v>34</v>
      </c>
      <c r="D6" s="795"/>
      <c r="E6" s="795"/>
      <c r="F6" s="799"/>
      <c r="G6" s="799"/>
      <c r="H6" s="799"/>
      <c r="I6" s="801"/>
    </row>
    <row r="7" spans="1:14" ht="32.450000000000003" customHeight="1" thickBot="1" x14ac:dyDescent="0.25">
      <c r="A7" s="791"/>
      <c r="B7" s="793"/>
      <c r="C7" s="35"/>
      <c r="D7" s="796"/>
      <c r="E7" s="796"/>
      <c r="F7" s="26" t="s">
        <v>21</v>
      </c>
      <c r="G7" s="26" t="s">
        <v>22</v>
      </c>
      <c r="H7" s="26" t="s">
        <v>21</v>
      </c>
      <c r="I7" s="27" t="s">
        <v>22</v>
      </c>
    </row>
    <row r="8" spans="1:14" x14ac:dyDescent="0.2">
      <c r="A8" s="372">
        <v>1</v>
      </c>
      <c r="B8" s="373"/>
      <c r="C8" s="374" t="s">
        <v>490</v>
      </c>
      <c r="D8" s="387"/>
      <c r="E8" s="388"/>
      <c r="F8" s="389"/>
      <c r="G8" s="389"/>
      <c r="H8" s="254">
        <f>SUM(H9:H24)</f>
        <v>0</v>
      </c>
      <c r="I8" s="252">
        <f>SUM(I9:I24)</f>
        <v>0</v>
      </c>
    </row>
    <row r="9" spans="1:14" ht="27.75" customHeight="1" x14ac:dyDescent="0.2">
      <c r="A9" s="375"/>
      <c r="B9" s="376" t="s">
        <v>35</v>
      </c>
      <c r="C9" s="377" t="s">
        <v>279</v>
      </c>
      <c r="D9" s="304" t="s">
        <v>40</v>
      </c>
      <c r="E9" s="304">
        <v>1</v>
      </c>
      <c r="F9" s="317"/>
      <c r="G9" s="318"/>
      <c r="H9" s="237">
        <f t="shared" ref="H9:H24" si="0">+E9*F9</f>
        <v>0</v>
      </c>
      <c r="I9" s="238">
        <f t="shared" ref="I9:I24" si="1">+E9*G9</f>
        <v>0</v>
      </c>
    </row>
    <row r="10" spans="1:14" ht="15" customHeight="1" x14ac:dyDescent="0.2">
      <c r="A10" s="375"/>
      <c r="B10" s="376" t="s">
        <v>139</v>
      </c>
      <c r="C10" s="377" t="s">
        <v>280</v>
      </c>
      <c r="D10" s="304" t="s">
        <v>40</v>
      </c>
      <c r="E10" s="304">
        <v>1</v>
      </c>
      <c r="F10" s="317"/>
      <c r="G10" s="318"/>
      <c r="H10" s="237">
        <f t="shared" si="0"/>
        <v>0</v>
      </c>
      <c r="I10" s="238">
        <f t="shared" si="1"/>
        <v>0</v>
      </c>
      <c r="J10" s="88"/>
      <c r="K10" s="13"/>
      <c r="L10" s="84"/>
      <c r="M10" s="85"/>
      <c r="N10" s="86"/>
    </row>
    <row r="11" spans="1:14" ht="15" customHeight="1" x14ac:dyDescent="0.2">
      <c r="A11" s="375"/>
      <c r="B11" s="376" t="s">
        <v>141</v>
      </c>
      <c r="C11" s="377" t="s">
        <v>281</v>
      </c>
      <c r="D11" s="304" t="s">
        <v>369</v>
      </c>
      <c r="E11" s="304">
        <v>1</v>
      </c>
      <c r="F11" s="317"/>
      <c r="G11" s="318"/>
      <c r="H11" s="237">
        <f t="shared" si="0"/>
        <v>0</v>
      </c>
      <c r="I11" s="238">
        <f t="shared" si="1"/>
        <v>0</v>
      </c>
      <c r="J11" s="88"/>
      <c r="K11" s="13"/>
      <c r="L11" s="84"/>
      <c r="M11" s="85"/>
      <c r="N11" s="86"/>
    </row>
    <row r="12" spans="1:14" ht="15" customHeight="1" x14ac:dyDescent="0.2">
      <c r="A12" s="375"/>
      <c r="B12" s="376" t="s">
        <v>143</v>
      </c>
      <c r="C12" s="377" t="s">
        <v>283</v>
      </c>
      <c r="D12" s="304" t="s">
        <v>369</v>
      </c>
      <c r="E12" s="304">
        <v>2</v>
      </c>
      <c r="F12" s="317"/>
      <c r="G12" s="318"/>
      <c r="H12" s="237">
        <f t="shared" si="0"/>
        <v>0</v>
      </c>
      <c r="I12" s="238">
        <f t="shared" si="1"/>
        <v>0</v>
      </c>
      <c r="J12" s="88"/>
      <c r="K12" s="13"/>
      <c r="L12" s="84"/>
      <c r="M12" s="85"/>
      <c r="N12" s="86"/>
    </row>
    <row r="13" spans="1:14" ht="12.75" customHeight="1" x14ac:dyDescent="0.2">
      <c r="A13" s="375"/>
      <c r="B13" s="376" t="s">
        <v>145</v>
      </c>
      <c r="C13" s="377" t="s">
        <v>284</v>
      </c>
      <c r="D13" s="304" t="s">
        <v>369</v>
      </c>
      <c r="E13" s="304">
        <v>6</v>
      </c>
      <c r="F13" s="317"/>
      <c r="G13" s="318"/>
      <c r="H13" s="237">
        <f t="shared" si="0"/>
        <v>0</v>
      </c>
      <c r="I13" s="238">
        <f t="shared" si="1"/>
        <v>0</v>
      </c>
      <c r="J13" s="88"/>
      <c r="K13" s="13"/>
      <c r="L13" s="84"/>
      <c r="M13" s="85"/>
      <c r="N13" s="86"/>
    </row>
    <row r="14" spans="1:14" ht="15" customHeight="1" x14ac:dyDescent="0.2">
      <c r="A14" s="375"/>
      <c r="B14" s="376" t="s">
        <v>267</v>
      </c>
      <c r="C14" s="377" t="s">
        <v>539</v>
      </c>
      <c r="D14" s="304" t="s">
        <v>40</v>
      </c>
      <c r="E14" s="304">
        <v>4</v>
      </c>
      <c r="F14" s="317"/>
      <c r="G14" s="318"/>
      <c r="H14" s="237">
        <f t="shared" si="0"/>
        <v>0</v>
      </c>
      <c r="I14" s="238">
        <f t="shared" si="1"/>
        <v>0</v>
      </c>
      <c r="J14" s="88"/>
      <c r="K14" s="13"/>
      <c r="L14" s="84"/>
      <c r="M14" s="85"/>
      <c r="N14" s="86"/>
    </row>
    <row r="15" spans="1:14" ht="15" customHeight="1" x14ac:dyDescent="0.2">
      <c r="A15" s="375"/>
      <c r="B15" s="376" t="s">
        <v>268</v>
      </c>
      <c r="C15" s="377" t="s">
        <v>538</v>
      </c>
      <c r="D15" s="304" t="s">
        <v>40</v>
      </c>
      <c r="E15" s="304">
        <v>4</v>
      </c>
      <c r="F15" s="317"/>
      <c r="G15" s="318"/>
      <c r="H15" s="237">
        <f t="shared" si="0"/>
        <v>0</v>
      </c>
      <c r="I15" s="238">
        <f t="shared" si="1"/>
        <v>0</v>
      </c>
      <c r="J15" s="88"/>
      <c r="K15" s="13"/>
      <c r="L15" s="84"/>
      <c r="M15" s="85"/>
      <c r="N15" s="86"/>
    </row>
    <row r="16" spans="1:14" ht="25.5" x14ac:dyDescent="0.2">
      <c r="A16" s="375"/>
      <c r="B16" s="376" t="s">
        <v>269</v>
      </c>
      <c r="C16" s="377" t="s">
        <v>285</v>
      </c>
      <c r="D16" s="304" t="s">
        <v>369</v>
      </c>
      <c r="E16" s="304">
        <v>1</v>
      </c>
      <c r="F16" s="317"/>
      <c r="G16" s="318"/>
      <c r="H16" s="237">
        <f t="shared" si="0"/>
        <v>0</v>
      </c>
      <c r="I16" s="238">
        <f t="shared" si="1"/>
        <v>0</v>
      </c>
      <c r="J16" s="88"/>
      <c r="K16" s="13"/>
      <c r="L16" s="84"/>
      <c r="M16" s="85"/>
      <c r="N16" s="86"/>
    </row>
    <row r="17" spans="1:14" ht="15" customHeight="1" x14ac:dyDescent="0.2">
      <c r="A17" s="375"/>
      <c r="B17" s="376" t="s">
        <v>270</v>
      </c>
      <c r="C17" s="377" t="s">
        <v>286</v>
      </c>
      <c r="D17" s="304" t="s">
        <v>369</v>
      </c>
      <c r="E17" s="304">
        <v>2</v>
      </c>
      <c r="F17" s="317"/>
      <c r="G17" s="318"/>
      <c r="H17" s="237">
        <f t="shared" si="0"/>
        <v>0</v>
      </c>
      <c r="I17" s="238">
        <f t="shared" si="1"/>
        <v>0</v>
      </c>
      <c r="J17" s="88"/>
      <c r="K17" s="13"/>
      <c r="L17" s="84"/>
      <c r="M17" s="85"/>
      <c r="N17" s="86"/>
    </row>
    <row r="18" spans="1:14" ht="15" customHeight="1" x14ac:dyDescent="0.2">
      <c r="A18" s="375"/>
      <c r="B18" s="376" t="s">
        <v>271</v>
      </c>
      <c r="C18" s="377" t="s">
        <v>287</v>
      </c>
      <c r="D18" s="304" t="s">
        <v>40</v>
      </c>
      <c r="E18" s="304">
        <v>1</v>
      </c>
      <c r="F18" s="317"/>
      <c r="G18" s="318"/>
      <c r="H18" s="237">
        <f t="shared" si="0"/>
        <v>0</v>
      </c>
      <c r="I18" s="238">
        <f t="shared" si="1"/>
        <v>0</v>
      </c>
      <c r="J18" s="88"/>
      <c r="K18" s="13"/>
      <c r="L18" s="84"/>
      <c r="M18" s="85"/>
      <c r="N18" s="86"/>
    </row>
    <row r="19" spans="1:14" ht="15" customHeight="1" x14ac:dyDescent="0.2">
      <c r="A19" s="375"/>
      <c r="B19" s="376" t="s">
        <v>272</v>
      </c>
      <c r="C19" s="377" t="s">
        <v>288</v>
      </c>
      <c r="D19" s="304" t="s">
        <v>40</v>
      </c>
      <c r="E19" s="304">
        <v>2</v>
      </c>
      <c r="F19" s="317"/>
      <c r="G19" s="318"/>
      <c r="H19" s="237">
        <f t="shared" si="0"/>
        <v>0</v>
      </c>
      <c r="I19" s="238">
        <f t="shared" si="1"/>
        <v>0</v>
      </c>
      <c r="J19" s="88"/>
      <c r="K19" s="13"/>
      <c r="L19" s="84"/>
      <c r="M19" s="85"/>
      <c r="N19" s="86"/>
    </row>
    <row r="20" spans="1:14" ht="15" customHeight="1" x14ac:dyDescent="0.2">
      <c r="A20" s="375"/>
      <c r="B20" s="376" t="s">
        <v>273</v>
      </c>
      <c r="C20" s="377" t="s">
        <v>289</v>
      </c>
      <c r="D20" s="304" t="s">
        <v>40</v>
      </c>
      <c r="E20" s="304">
        <v>1</v>
      </c>
      <c r="F20" s="317"/>
      <c r="G20" s="318"/>
      <c r="H20" s="237">
        <f t="shared" si="0"/>
        <v>0</v>
      </c>
      <c r="I20" s="238">
        <f t="shared" si="1"/>
        <v>0</v>
      </c>
      <c r="J20" s="88"/>
      <c r="K20" s="13"/>
      <c r="L20" s="84"/>
      <c r="M20" s="85"/>
      <c r="N20" s="86"/>
    </row>
    <row r="21" spans="1:14" ht="15" customHeight="1" x14ac:dyDescent="0.2">
      <c r="A21" s="375"/>
      <c r="B21" s="376" t="s">
        <v>274</v>
      </c>
      <c r="C21" s="377" t="s">
        <v>290</v>
      </c>
      <c r="D21" s="304" t="s">
        <v>40</v>
      </c>
      <c r="E21" s="304">
        <v>1</v>
      </c>
      <c r="F21" s="317"/>
      <c r="G21" s="318"/>
      <c r="H21" s="237">
        <f t="shared" si="0"/>
        <v>0</v>
      </c>
      <c r="I21" s="238">
        <f t="shared" si="1"/>
        <v>0</v>
      </c>
      <c r="J21" s="88"/>
      <c r="K21" s="13"/>
      <c r="L21" s="84"/>
      <c r="M21" s="85"/>
      <c r="N21" s="86"/>
    </row>
    <row r="22" spans="1:14" x14ac:dyDescent="0.2">
      <c r="A22" s="375"/>
      <c r="B22" s="376" t="s">
        <v>292</v>
      </c>
      <c r="C22" s="377" t="s">
        <v>291</v>
      </c>
      <c r="D22" s="304" t="s">
        <v>40</v>
      </c>
      <c r="E22" s="304">
        <v>2</v>
      </c>
      <c r="F22" s="317"/>
      <c r="G22" s="318"/>
      <c r="H22" s="237">
        <f t="shared" si="0"/>
        <v>0</v>
      </c>
      <c r="I22" s="238">
        <f t="shared" si="1"/>
        <v>0</v>
      </c>
      <c r="J22" s="88"/>
      <c r="K22" s="13"/>
      <c r="L22" s="84"/>
      <c r="M22" s="85"/>
      <c r="N22" s="86"/>
    </row>
    <row r="23" spans="1:14" ht="15" customHeight="1" x14ac:dyDescent="0.2">
      <c r="A23" s="375"/>
      <c r="B23" s="376" t="s">
        <v>294</v>
      </c>
      <c r="C23" s="377" t="s">
        <v>293</v>
      </c>
      <c r="D23" s="304" t="s">
        <v>40</v>
      </c>
      <c r="E23" s="304">
        <v>1</v>
      </c>
      <c r="F23" s="317"/>
      <c r="G23" s="318"/>
      <c r="H23" s="237">
        <f t="shared" si="0"/>
        <v>0</v>
      </c>
      <c r="I23" s="238">
        <f t="shared" si="1"/>
        <v>0</v>
      </c>
      <c r="J23" s="88"/>
      <c r="K23" s="13"/>
      <c r="L23" s="84"/>
      <c r="M23" s="85"/>
      <c r="N23" s="86"/>
    </row>
    <row r="24" spans="1:14" ht="15" customHeight="1" x14ac:dyDescent="0.2">
      <c r="A24" s="375"/>
      <c r="B24" s="376" t="s">
        <v>540</v>
      </c>
      <c r="C24" s="377" t="s">
        <v>295</v>
      </c>
      <c r="D24" s="304" t="s">
        <v>40</v>
      </c>
      <c r="E24" s="304">
        <v>1</v>
      </c>
      <c r="F24" s="317"/>
      <c r="G24" s="318"/>
      <c r="H24" s="237">
        <f t="shared" si="0"/>
        <v>0</v>
      </c>
      <c r="I24" s="238">
        <f t="shared" si="1"/>
        <v>0</v>
      </c>
      <c r="J24" s="88"/>
      <c r="K24" s="13"/>
      <c r="L24" s="84"/>
      <c r="M24" s="85"/>
      <c r="N24" s="86"/>
    </row>
    <row r="25" spans="1:14" ht="4.5" customHeight="1" x14ac:dyDescent="0.2">
      <c r="A25" s="375"/>
      <c r="B25" s="376"/>
      <c r="C25" s="377"/>
      <c r="D25" s="304"/>
      <c r="E25" s="304"/>
      <c r="F25" s="317"/>
      <c r="G25" s="318"/>
      <c r="H25" s="239"/>
      <c r="I25" s="240"/>
      <c r="J25" s="88"/>
      <c r="K25" s="13"/>
      <c r="L25" s="84"/>
      <c r="M25" s="85"/>
      <c r="N25" s="86"/>
    </row>
    <row r="26" spans="1:14" ht="15" customHeight="1" x14ac:dyDescent="0.2">
      <c r="A26" s="378">
        <v>2</v>
      </c>
      <c r="B26" s="379"/>
      <c r="C26" s="374" t="s">
        <v>491</v>
      </c>
      <c r="D26" s="308"/>
      <c r="E26" s="308"/>
      <c r="F26" s="317"/>
      <c r="G26" s="318"/>
      <c r="H26" s="243">
        <f>SUM(H27:H42)</f>
        <v>0</v>
      </c>
      <c r="I26" s="244">
        <f>SUM(I27:I42)</f>
        <v>0</v>
      </c>
      <c r="J26" s="88"/>
      <c r="K26" s="13"/>
      <c r="L26" s="84"/>
      <c r="M26" s="85"/>
      <c r="N26" s="86"/>
    </row>
    <row r="27" spans="1:14" ht="30" customHeight="1" x14ac:dyDescent="0.2">
      <c r="A27" s="375"/>
      <c r="B27" s="376" t="s">
        <v>38</v>
      </c>
      <c r="C27" s="377" t="s">
        <v>279</v>
      </c>
      <c r="D27" s="304" t="s">
        <v>40</v>
      </c>
      <c r="E27" s="304">
        <v>1</v>
      </c>
      <c r="F27" s="317"/>
      <c r="G27" s="318"/>
      <c r="H27" s="237">
        <f t="shared" ref="H27:H74" si="2">+E27*F27</f>
        <v>0</v>
      </c>
      <c r="I27" s="238">
        <f t="shared" ref="I27:I74" si="3">+E27*G27</f>
        <v>0</v>
      </c>
      <c r="J27" s="89"/>
      <c r="K27" s="13"/>
      <c r="L27" s="84"/>
      <c r="M27" s="85"/>
      <c r="N27" s="86"/>
    </row>
    <row r="28" spans="1:14" ht="15" customHeight="1" x14ac:dyDescent="0.2">
      <c r="A28" s="375"/>
      <c r="B28" s="376" t="s">
        <v>41</v>
      </c>
      <c r="C28" s="377" t="s">
        <v>280</v>
      </c>
      <c r="D28" s="304" t="s">
        <v>40</v>
      </c>
      <c r="E28" s="304">
        <v>1</v>
      </c>
      <c r="F28" s="317"/>
      <c r="G28" s="318"/>
      <c r="H28" s="237">
        <f t="shared" si="2"/>
        <v>0</v>
      </c>
      <c r="I28" s="238">
        <f t="shared" si="3"/>
        <v>0</v>
      </c>
    </row>
    <row r="29" spans="1:14" ht="15" customHeight="1" x14ac:dyDescent="0.2">
      <c r="A29" s="375"/>
      <c r="B29" s="376" t="s">
        <v>43</v>
      </c>
      <c r="C29" s="377" t="s">
        <v>281</v>
      </c>
      <c r="D29" s="304" t="s">
        <v>369</v>
      </c>
      <c r="E29" s="304">
        <v>1</v>
      </c>
      <c r="F29" s="317"/>
      <c r="G29" s="318"/>
      <c r="H29" s="237">
        <f t="shared" si="2"/>
        <v>0</v>
      </c>
      <c r="I29" s="238">
        <f t="shared" si="3"/>
        <v>0</v>
      </c>
    </row>
    <row r="30" spans="1:14" ht="15" customHeight="1" x14ac:dyDescent="0.2">
      <c r="A30" s="375"/>
      <c r="B30" s="376" t="s">
        <v>44</v>
      </c>
      <c r="C30" s="377" t="s">
        <v>283</v>
      </c>
      <c r="D30" s="304" t="s">
        <v>369</v>
      </c>
      <c r="E30" s="304">
        <v>2</v>
      </c>
      <c r="F30" s="317"/>
      <c r="G30" s="318"/>
      <c r="H30" s="237">
        <f t="shared" si="2"/>
        <v>0</v>
      </c>
      <c r="I30" s="238">
        <f t="shared" si="3"/>
        <v>0</v>
      </c>
    </row>
    <row r="31" spans="1:14" ht="15" customHeight="1" x14ac:dyDescent="0.2">
      <c r="A31" s="375"/>
      <c r="B31" s="376" t="s">
        <v>45</v>
      </c>
      <c r="C31" s="377" t="s">
        <v>284</v>
      </c>
      <c r="D31" s="304" t="s">
        <v>369</v>
      </c>
      <c r="E31" s="304">
        <v>6</v>
      </c>
      <c r="F31" s="317"/>
      <c r="G31" s="318"/>
      <c r="H31" s="237">
        <f t="shared" si="2"/>
        <v>0</v>
      </c>
      <c r="I31" s="238">
        <f t="shared" si="3"/>
        <v>0</v>
      </c>
      <c r="L31" s="37"/>
    </row>
    <row r="32" spans="1:14" ht="15" customHeight="1" x14ac:dyDescent="0.2">
      <c r="A32" s="375"/>
      <c r="B32" s="376" t="s">
        <v>46</v>
      </c>
      <c r="C32" s="377" t="s">
        <v>539</v>
      </c>
      <c r="D32" s="304" t="s">
        <v>40</v>
      </c>
      <c r="E32" s="304">
        <v>4</v>
      </c>
      <c r="F32" s="317"/>
      <c r="G32" s="318"/>
      <c r="H32" s="237">
        <f t="shared" si="2"/>
        <v>0</v>
      </c>
      <c r="I32" s="238">
        <f t="shared" si="3"/>
        <v>0</v>
      </c>
    </row>
    <row r="33" spans="1:14" ht="15" customHeight="1" x14ac:dyDescent="0.2">
      <c r="A33" s="375"/>
      <c r="B33" s="376" t="s">
        <v>48</v>
      </c>
      <c r="C33" s="377" t="s">
        <v>538</v>
      </c>
      <c r="D33" s="304" t="s">
        <v>40</v>
      </c>
      <c r="E33" s="304">
        <v>4</v>
      </c>
      <c r="F33" s="317"/>
      <c r="G33" s="318"/>
      <c r="H33" s="237">
        <f t="shared" si="2"/>
        <v>0</v>
      </c>
      <c r="I33" s="238">
        <f t="shared" si="3"/>
        <v>0</v>
      </c>
    </row>
    <row r="34" spans="1:14" ht="25.5" x14ac:dyDescent="0.2">
      <c r="A34" s="375"/>
      <c r="B34" s="376" t="s">
        <v>50</v>
      </c>
      <c r="C34" s="377" t="s">
        <v>285</v>
      </c>
      <c r="D34" s="304" t="s">
        <v>369</v>
      </c>
      <c r="E34" s="304">
        <v>2</v>
      </c>
      <c r="F34" s="317"/>
      <c r="G34" s="318"/>
      <c r="H34" s="237">
        <f t="shared" si="2"/>
        <v>0</v>
      </c>
      <c r="I34" s="238">
        <f t="shared" si="3"/>
        <v>0</v>
      </c>
    </row>
    <row r="35" spans="1:14" ht="24" customHeight="1" x14ac:dyDescent="0.2">
      <c r="A35" s="375"/>
      <c r="B35" s="376" t="s">
        <v>51</v>
      </c>
      <c r="C35" s="377" t="s">
        <v>286</v>
      </c>
      <c r="D35" s="304" t="s">
        <v>369</v>
      </c>
      <c r="E35" s="304">
        <v>1</v>
      </c>
      <c r="F35" s="317"/>
      <c r="G35" s="318"/>
      <c r="H35" s="237">
        <f t="shared" si="2"/>
        <v>0</v>
      </c>
      <c r="I35" s="238">
        <f t="shared" si="3"/>
        <v>0</v>
      </c>
    </row>
    <row r="36" spans="1:14" ht="15" customHeight="1" x14ac:dyDescent="0.2">
      <c r="A36" s="375"/>
      <c r="B36" s="376" t="s">
        <v>53</v>
      </c>
      <c r="C36" s="377" t="s">
        <v>287</v>
      </c>
      <c r="D36" s="304" t="s">
        <v>40</v>
      </c>
      <c r="E36" s="304">
        <v>1</v>
      </c>
      <c r="F36" s="317"/>
      <c r="G36" s="318"/>
      <c r="H36" s="237">
        <f t="shared" si="2"/>
        <v>0</v>
      </c>
      <c r="I36" s="238">
        <f t="shared" si="3"/>
        <v>0</v>
      </c>
    </row>
    <row r="37" spans="1:14" x14ac:dyDescent="0.2">
      <c r="A37" s="375"/>
      <c r="B37" s="376" t="s">
        <v>55</v>
      </c>
      <c r="C37" s="377" t="s">
        <v>288</v>
      </c>
      <c r="D37" s="304" t="s">
        <v>40</v>
      </c>
      <c r="E37" s="304">
        <v>2</v>
      </c>
      <c r="F37" s="317"/>
      <c r="G37" s="318"/>
      <c r="H37" s="237">
        <f t="shared" si="2"/>
        <v>0</v>
      </c>
      <c r="I37" s="238">
        <f t="shared" si="3"/>
        <v>0</v>
      </c>
    </row>
    <row r="38" spans="1:14" ht="15" customHeight="1" x14ac:dyDescent="0.2">
      <c r="A38" s="375"/>
      <c r="B38" s="376" t="s">
        <v>56</v>
      </c>
      <c r="C38" s="377" t="s">
        <v>289</v>
      </c>
      <c r="D38" s="304" t="s">
        <v>40</v>
      </c>
      <c r="E38" s="304">
        <v>1</v>
      </c>
      <c r="F38" s="317"/>
      <c r="G38" s="318"/>
      <c r="H38" s="237">
        <f t="shared" si="2"/>
        <v>0</v>
      </c>
      <c r="I38" s="238">
        <f t="shared" si="3"/>
        <v>0</v>
      </c>
    </row>
    <row r="39" spans="1:14" x14ac:dyDescent="0.2">
      <c r="A39" s="375"/>
      <c r="B39" s="376" t="s">
        <v>57</v>
      </c>
      <c r="C39" s="377" t="s">
        <v>290</v>
      </c>
      <c r="D39" s="304" t="s">
        <v>40</v>
      </c>
      <c r="E39" s="304">
        <v>1</v>
      </c>
      <c r="F39" s="317"/>
      <c r="G39" s="318"/>
      <c r="H39" s="237">
        <f t="shared" si="2"/>
        <v>0</v>
      </c>
      <c r="I39" s="238">
        <f t="shared" si="3"/>
        <v>0</v>
      </c>
    </row>
    <row r="40" spans="1:14" x14ac:dyDescent="0.2">
      <c r="A40" s="375"/>
      <c r="B40" s="376" t="s">
        <v>59</v>
      </c>
      <c r="C40" s="377" t="s">
        <v>291</v>
      </c>
      <c r="D40" s="304" t="s">
        <v>40</v>
      </c>
      <c r="E40" s="304">
        <v>1</v>
      </c>
      <c r="F40" s="317"/>
      <c r="G40" s="318"/>
      <c r="H40" s="237">
        <f t="shared" si="2"/>
        <v>0</v>
      </c>
      <c r="I40" s="238">
        <f t="shared" si="3"/>
        <v>0</v>
      </c>
    </row>
    <row r="41" spans="1:14" x14ac:dyDescent="0.2">
      <c r="A41" s="375"/>
      <c r="B41" s="376" t="s">
        <v>60</v>
      </c>
      <c r="C41" s="377" t="s">
        <v>293</v>
      </c>
      <c r="D41" s="304" t="s">
        <v>40</v>
      </c>
      <c r="E41" s="304">
        <v>1</v>
      </c>
      <c r="F41" s="317"/>
      <c r="G41" s="318"/>
      <c r="H41" s="237">
        <f t="shared" si="2"/>
        <v>0</v>
      </c>
      <c r="I41" s="238">
        <f t="shared" si="3"/>
        <v>0</v>
      </c>
    </row>
    <row r="42" spans="1:14" x14ac:dyDescent="0.2">
      <c r="A42" s="375"/>
      <c r="B42" s="376" t="s">
        <v>62</v>
      </c>
      <c r="C42" s="377" t="s">
        <v>295</v>
      </c>
      <c r="D42" s="304" t="s">
        <v>40</v>
      </c>
      <c r="E42" s="304">
        <v>1</v>
      </c>
      <c r="F42" s="317"/>
      <c r="G42" s="318"/>
      <c r="H42" s="237">
        <f t="shared" si="2"/>
        <v>0</v>
      </c>
      <c r="I42" s="238">
        <f t="shared" si="3"/>
        <v>0</v>
      </c>
    </row>
    <row r="43" spans="1:14" ht="4.5" customHeight="1" x14ac:dyDescent="0.2">
      <c r="A43" s="375"/>
      <c r="B43" s="376"/>
      <c r="C43" s="377"/>
      <c r="D43" s="304"/>
      <c r="E43" s="304"/>
      <c r="F43" s="317"/>
      <c r="G43" s="318"/>
      <c r="H43" s="239"/>
      <c r="I43" s="240"/>
      <c r="J43" s="88"/>
      <c r="K43" s="13"/>
      <c r="L43" s="84"/>
      <c r="M43" s="85"/>
      <c r="N43" s="86"/>
    </row>
    <row r="44" spans="1:14" x14ac:dyDescent="0.2">
      <c r="A44" s="378">
        <v>3</v>
      </c>
      <c r="B44" s="379"/>
      <c r="C44" s="380" t="s">
        <v>296</v>
      </c>
      <c r="D44" s="308"/>
      <c r="E44" s="308"/>
      <c r="F44" s="317"/>
      <c r="G44" s="318"/>
      <c r="H44" s="243">
        <f>SUM(H45:H51)</f>
        <v>0</v>
      </c>
      <c r="I44" s="244">
        <f>SUM(I45:I51)</f>
        <v>0</v>
      </c>
    </row>
    <row r="45" spans="1:14" x14ac:dyDescent="0.2">
      <c r="A45" s="375"/>
      <c r="B45" s="376" t="s">
        <v>151</v>
      </c>
      <c r="C45" s="377" t="s">
        <v>297</v>
      </c>
      <c r="D45" s="304" t="s">
        <v>40</v>
      </c>
      <c r="E45" s="304">
        <v>1</v>
      </c>
      <c r="F45" s="317"/>
      <c r="G45" s="318"/>
      <c r="H45" s="237">
        <f t="shared" si="2"/>
        <v>0</v>
      </c>
      <c r="I45" s="238">
        <f t="shared" si="3"/>
        <v>0</v>
      </c>
    </row>
    <row r="46" spans="1:14" x14ac:dyDescent="0.2">
      <c r="A46" s="375"/>
      <c r="B46" s="376" t="s">
        <v>153</v>
      </c>
      <c r="C46" s="377" t="s">
        <v>298</v>
      </c>
      <c r="D46" s="304" t="s">
        <v>369</v>
      </c>
      <c r="E46" s="304">
        <v>2</v>
      </c>
      <c r="F46" s="317"/>
      <c r="G46" s="318"/>
      <c r="H46" s="237">
        <f t="shared" si="2"/>
        <v>0</v>
      </c>
      <c r="I46" s="238">
        <f t="shared" si="3"/>
        <v>0</v>
      </c>
    </row>
    <row r="47" spans="1:14" x14ac:dyDescent="0.2">
      <c r="A47" s="375"/>
      <c r="B47" s="376" t="s">
        <v>214</v>
      </c>
      <c r="C47" s="377" t="s">
        <v>299</v>
      </c>
      <c r="D47" s="304" t="s">
        <v>40</v>
      </c>
      <c r="E47" s="304">
        <v>1</v>
      </c>
      <c r="F47" s="317"/>
      <c r="G47" s="318"/>
      <c r="H47" s="237">
        <f t="shared" si="2"/>
        <v>0</v>
      </c>
      <c r="I47" s="238">
        <f t="shared" si="3"/>
        <v>0</v>
      </c>
    </row>
    <row r="48" spans="1:14" x14ac:dyDescent="0.2">
      <c r="A48" s="375"/>
      <c r="B48" s="376" t="s">
        <v>215</v>
      </c>
      <c r="C48" s="377" t="s">
        <v>300</v>
      </c>
      <c r="D48" s="304" t="s">
        <v>40</v>
      </c>
      <c r="E48" s="304">
        <v>1</v>
      </c>
      <c r="F48" s="317"/>
      <c r="G48" s="318"/>
      <c r="H48" s="237">
        <f t="shared" si="2"/>
        <v>0</v>
      </c>
      <c r="I48" s="238">
        <f t="shared" si="3"/>
        <v>0</v>
      </c>
    </row>
    <row r="49" spans="1:14" x14ac:dyDescent="0.2">
      <c r="A49" s="375"/>
      <c r="B49" s="376" t="s">
        <v>216</v>
      </c>
      <c r="C49" s="377" t="s">
        <v>301</v>
      </c>
      <c r="D49" s="304" t="s">
        <v>369</v>
      </c>
      <c r="E49" s="304">
        <v>1</v>
      </c>
      <c r="F49" s="317"/>
      <c r="G49" s="318"/>
      <c r="H49" s="237">
        <f t="shared" si="2"/>
        <v>0</v>
      </c>
      <c r="I49" s="238">
        <f t="shared" si="3"/>
        <v>0</v>
      </c>
    </row>
    <row r="50" spans="1:14" x14ac:dyDescent="0.2">
      <c r="A50" s="375"/>
      <c r="B50" s="376" t="s">
        <v>217</v>
      </c>
      <c r="C50" s="377" t="s">
        <v>302</v>
      </c>
      <c r="D50" s="304" t="s">
        <v>369</v>
      </c>
      <c r="E50" s="304">
        <v>1</v>
      </c>
      <c r="F50" s="317"/>
      <c r="G50" s="318"/>
      <c r="H50" s="237">
        <f t="shared" si="2"/>
        <v>0</v>
      </c>
      <c r="I50" s="238">
        <f t="shared" si="3"/>
        <v>0</v>
      </c>
    </row>
    <row r="51" spans="1:14" x14ac:dyDescent="0.2">
      <c r="A51" s="375"/>
      <c r="B51" s="376" t="s">
        <v>219</v>
      </c>
      <c r="C51" s="377" t="s">
        <v>303</v>
      </c>
      <c r="D51" s="304" t="s">
        <v>40</v>
      </c>
      <c r="E51" s="304">
        <v>1</v>
      </c>
      <c r="F51" s="317"/>
      <c r="G51" s="318"/>
      <c r="H51" s="237">
        <f t="shared" si="2"/>
        <v>0</v>
      </c>
      <c r="I51" s="238">
        <f t="shared" si="3"/>
        <v>0</v>
      </c>
    </row>
    <row r="52" spans="1:14" ht="4.5" customHeight="1" x14ac:dyDescent="0.2">
      <c r="A52" s="375"/>
      <c r="B52" s="376"/>
      <c r="C52" s="377"/>
      <c r="D52" s="304"/>
      <c r="E52" s="304"/>
      <c r="F52" s="317"/>
      <c r="G52" s="318"/>
      <c r="H52" s="243"/>
      <c r="I52" s="244"/>
      <c r="J52" s="88"/>
      <c r="K52" s="13"/>
      <c r="L52" s="84"/>
      <c r="M52" s="85"/>
      <c r="N52" s="86"/>
    </row>
    <row r="53" spans="1:14" x14ac:dyDescent="0.2">
      <c r="A53" s="378">
        <v>4</v>
      </c>
      <c r="B53" s="379"/>
      <c r="C53" s="380" t="s">
        <v>304</v>
      </c>
      <c r="D53" s="308"/>
      <c r="E53" s="308"/>
      <c r="F53" s="317"/>
      <c r="G53" s="318"/>
      <c r="H53" s="243">
        <f>SUM(H54:H60)</f>
        <v>0</v>
      </c>
      <c r="I53" s="244">
        <f>SUM(I54:I60)</f>
        <v>0</v>
      </c>
    </row>
    <row r="54" spans="1:14" x14ac:dyDescent="0.2">
      <c r="A54" s="375"/>
      <c r="B54" s="376" t="s">
        <v>70</v>
      </c>
      <c r="C54" s="377" t="s">
        <v>297</v>
      </c>
      <c r="D54" s="304" t="s">
        <v>40</v>
      </c>
      <c r="E54" s="304">
        <v>1</v>
      </c>
      <c r="F54" s="317"/>
      <c r="G54" s="318"/>
      <c r="H54" s="237">
        <f t="shared" si="2"/>
        <v>0</v>
      </c>
      <c r="I54" s="238">
        <f t="shared" si="3"/>
        <v>0</v>
      </c>
    </row>
    <row r="55" spans="1:14" x14ac:dyDescent="0.2">
      <c r="A55" s="375"/>
      <c r="B55" s="376" t="s">
        <v>71</v>
      </c>
      <c r="C55" s="377" t="s">
        <v>298</v>
      </c>
      <c r="D55" s="304" t="s">
        <v>282</v>
      </c>
      <c r="E55" s="304">
        <v>2</v>
      </c>
      <c r="F55" s="317"/>
      <c r="G55" s="318"/>
      <c r="H55" s="237">
        <f t="shared" si="2"/>
        <v>0</v>
      </c>
      <c r="I55" s="238">
        <f t="shared" si="3"/>
        <v>0</v>
      </c>
    </row>
    <row r="56" spans="1:14" x14ac:dyDescent="0.2">
      <c r="A56" s="375"/>
      <c r="B56" s="376" t="s">
        <v>72</v>
      </c>
      <c r="C56" s="377" t="s">
        <v>299</v>
      </c>
      <c r="D56" s="304" t="s">
        <v>40</v>
      </c>
      <c r="E56" s="304">
        <v>1</v>
      </c>
      <c r="F56" s="317"/>
      <c r="G56" s="318"/>
      <c r="H56" s="237">
        <f t="shared" si="2"/>
        <v>0</v>
      </c>
      <c r="I56" s="238">
        <f t="shared" si="3"/>
        <v>0</v>
      </c>
    </row>
    <row r="57" spans="1:14" x14ac:dyDescent="0.2">
      <c r="A57" s="375"/>
      <c r="B57" s="376" t="s">
        <v>73</v>
      </c>
      <c r="C57" s="377" t="s">
        <v>300</v>
      </c>
      <c r="D57" s="304" t="s">
        <v>40</v>
      </c>
      <c r="E57" s="304">
        <v>1</v>
      </c>
      <c r="F57" s="317"/>
      <c r="G57" s="318"/>
      <c r="H57" s="237">
        <f t="shared" si="2"/>
        <v>0</v>
      </c>
      <c r="I57" s="238">
        <f t="shared" si="3"/>
        <v>0</v>
      </c>
    </row>
    <row r="58" spans="1:14" x14ac:dyDescent="0.2">
      <c r="A58" s="375"/>
      <c r="B58" s="376" t="s">
        <v>74</v>
      </c>
      <c r="C58" s="377" t="s">
        <v>301</v>
      </c>
      <c r="D58" s="304" t="s">
        <v>369</v>
      </c>
      <c r="E58" s="304">
        <v>1</v>
      </c>
      <c r="F58" s="317"/>
      <c r="G58" s="318"/>
      <c r="H58" s="237">
        <f t="shared" si="2"/>
        <v>0</v>
      </c>
      <c r="I58" s="238">
        <f t="shared" si="3"/>
        <v>0</v>
      </c>
    </row>
    <row r="59" spans="1:14" x14ac:dyDescent="0.2">
      <c r="A59" s="375"/>
      <c r="B59" s="376" t="s">
        <v>75</v>
      </c>
      <c r="C59" s="377" t="s">
        <v>302</v>
      </c>
      <c r="D59" s="304" t="s">
        <v>369</v>
      </c>
      <c r="E59" s="304">
        <v>1</v>
      </c>
      <c r="F59" s="317"/>
      <c r="G59" s="318"/>
      <c r="H59" s="237">
        <f t="shared" si="2"/>
        <v>0</v>
      </c>
      <c r="I59" s="238">
        <f t="shared" si="3"/>
        <v>0</v>
      </c>
    </row>
    <row r="60" spans="1:14" x14ac:dyDescent="0.2">
      <c r="A60" s="375"/>
      <c r="B60" s="376" t="s">
        <v>76</v>
      </c>
      <c r="C60" s="377" t="s">
        <v>303</v>
      </c>
      <c r="D60" s="304" t="s">
        <v>40</v>
      </c>
      <c r="E60" s="304">
        <v>1</v>
      </c>
      <c r="F60" s="317"/>
      <c r="G60" s="318"/>
      <c r="H60" s="237">
        <f t="shared" si="2"/>
        <v>0</v>
      </c>
      <c r="I60" s="238">
        <f t="shared" si="3"/>
        <v>0</v>
      </c>
    </row>
    <row r="61" spans="1:14" ht="4.5" customHeight="1" x14ac:dyDescent="0.2">
      <c r="A61" s="375"/>
      <c r="B61" s="376"/>
      <c r="C61" s="377"/>
      <c r="D61" s="304"/>
      <c r="E61" s="304"/>
      <c r="F61" s="317"/>
      <c r="G61" s="318"/>
      <c r="H61" s="239"/>
      <c r="I61" s="240"/>
      <c r="J61" s="88"/>
      <c r="K61" s="13"/>
      <c r="L61" s="84"/>
      <c r="M61" s="85"/>
      <c r="N61" s="86"/>
    </row>
    <row r="62" spans="1:14" x14ac:dyDescent="0.2">
      <c r="A62" s="378">
        <v>5</v>
      </c>
      <c r="B62" s="376"/>
      <c r="C62" s="380" t="s">
        <v>305</v>
      </c>
      <c r="D62" s="304"/>
      <c r="E62" s="304"/>
      <c r="F62" s="317"/>
      <c r="G62" s="318"/>
      <c r="H62" s="243">
        <f>SUM(H63:H69)</f>
        <v>0</v>
      </c>
      <c r="I62" s="244">
        <f>SUM(I63:I69)</f>
        <v>0</v>
      </c>
    </row>
    <row r="63" spans="1:14" x14ac:dyDescent="0.2">
      <c r="A63" s="375"/>
      <c r="B63" s="376" t="s">
        <v>86</v>
      </c>
      <c r="C63" s="377" t="s">
        <v>297</v>
      </c>
      <c r="D63" s="304" t="s">
        <v>40</v>
      </c>
      <c r="E63" s="304">
        <v>1</v>
      </c>
      <c r="F63" s="317"/>
      <c r="G63" s="318"/>
      <c r="H63" s="237">
        <f t="shared" si="2"/>
        <v>0</v>
      </c>
      <c r="I63" s="238">
        <f t="shared" si="3"/>
        <v>0</v>
      </c>
    </row>
    <row r="64" spans="1:14" x14ac:dyDescent="0.2">
      <c r="A64" s="375"/>
      <c r="B64" s="376" t="s">
        <v>88</v>
      </c>
      <c r="C64" s="377" t="s">
        <v>298</v>
      </c>
      <c r="D64" s="304" t="s">
        <v>369</v>
      </c>
      <c r="E64" s="304">
        <v>2</v>
      </c>
      <c r="F64" s="317"/>
      <c r="G64" s="318"/>
      <c r="H64" s="237">
        <f t="shared" si="2"/>
        <v>0</v>
      </c>
      <c r="I64" s="238">
        <f t="shared" si="3"/>
        <v>0</v>
      </c>
    </row>
    <row r="65" spans="1:14" x14ac:dyDescent="0.2">
      <c r="A65" s="375"/>
      <c r="B65" s="376" t="s">
        <v>90</v>
      </c>
      <c r="C65" s="377" t="s">
        <v>299</v>
      </c>
      <c r="D65" s="304" t="s">
        <v>40</v>
      </c>
      <c r="E65" s="304">
        <v>1</v>
      </c>
      <c r="F65" s="317"/>
      <c r="G65" s="318"/>
      <c r="H65" s="243">
        <f t="shared" si="2"/>
        <v>0</v>
      </c>
      <c r="I65" s="244">
        <f t="shared" si="3"/>
        <v>0</v>
      </c>
    </row>
    <row r="66" spans="1:14" x14ac:dyDescent="0.2">
      <c r="A66" s="375"/>
      <c r="B66" s="376" t="s">
        <v>92</v>
      </c>
      <c r="C66" s="377" t="s">
        <v>300</v>
      </c>
      <c r="D66" s="304" t="s">
        <v>40</v>
      </c>
      <c r="E66" s="304">
        <v>1</v>
      </c>
      <c r="F66" s="317"/>
      <c r="G66" s="318"/>
      <c r="H66" s="237">
        <f t="shared" si="2"/>
        <v>0</v>
      </c>
      <c r="I66" s="238">
        <f t="shared" si="3"/>
        <v>0</v>
      </c>
    </row>
    <row r="67" spans="1:14" x14ac:dyDescent="0.2">
      <c r="A67" s="375"/>
      <c r="B67" s="376" t="s">
        <v>94</v>
      </c>
      <c r="C67" s="377" t="s">
        <v>301</v>
      </c>
      <c r="D67" s="304" t="s">
        <v>369</v>
      </c>
      <c r="E67" s="304">
        <v>1</v>
      </c>
      <c r="F67" s="317"/>
      <c r="G67" s="318"/>
      <c r="H67" s="237">
        <f t="shared" si="2"/>
        <v>0</v>
      </c>
      <c r="I67" s="238">
        <f t="shared" si="3"/>
        <v>0</v>
      </c>
    </row>
    <row r="68" spans="1:14" x14ac:dyDescent="0.2">
      <c r="A68" s="375"/>
      <c r="B68" s="376" t="s">
        <v>96</v>
      </c>
      <c r="C68" s="377" t="s">
        <v>302</v>
      </c>
      <c r="D68" s="304" t="s">
        <v>369</v>
      </c>
      <c r="E68" s="304">
        <v>1</v>
      </c>
      <c r="F68" s="317"/>
      <c r="G68" s="318"/>
      <c r="H68" s="237">
        <f t="shared" si="2"/>
        <v>0</v>
      </c>
      <c r="I68" s="238">
        <f t="shared" si="3"/>
        <v>0</v>
      </c>
    </row>
    <row r="69" spans="1:14" x14ac:dyDescent="0.2">
      <c r="A69" s="375"/>
      <c r="B69" s="376" t="s">
        <v>98</v>
      </c>
      <c r="C69" s="377" t="s">
        <v>303</v>
      </c>
      <c r="D69" s="304" t="s">
        <v>40</v>
      </c>
      <c r="E69" s="304">
        <v>1</v>
      </c>
      <c r="F69" s="317"/>
      <c r="G69" s="318"/>
      <c r="H69" s="237">
        <f t="shared" si="2"/>
        <v>0</v>
      </c>
      <c r="I69" s="238">
        <f t="shared" si="3"/>
        <v>0</v>
      </c>
    </row>
    <row r="70" spans="1:14" ht="4.5" customHeight="1" x14ac:dyDescent="0.2">
      <c r="A70" s="375"/>
      <c r="B70" s="376"/>
      <c r="C70" s="377"/>
      <c r="D70" s="304"/>
      <c r="E70" s="304"/>
      <c r="F70" s="317"/>
      <c r="G70" s="318"/>
      <c r="H70" s="239"/>
      <c r="I70" s="240"/>
      <c r="J70" s="88"/>
      <c r="K70" s="13"/>
      <c r="L70" s="84"/>
      <c r="M70" s="85"/>
      <c r="N70" s="86"/>
    </row>
    <row r="71" spans="1:14" x14ac:dyDescent="0.2">
      <c r="A71" s="378">
        <v>6</v>
      </c>
      <c r="B71" s="379"/>
      <c r="C71" s="380" t="s">
        <v>307</v>
      </c>
      <c r="D71" s="308"/>
      <c r="E71" s="308"/>
      <c r="F71" s="317"/>
      <c r="G71" s="318"/>
      <c r="H71" s="254">
        <f>SUM(H72:H74)</f>
        <v>0</v>
      </c>
      <c r="I71" s="252">
        <f>SUM(I72:I74)</f>
        <v>0</v>
      </c>
    </row>
    <row r="72" spans="1:14" x14ac:dyDescent="0.2">
      <c r="A72" s="375"/>
      <c r="B72" s="376" t="s">
        <v>275</v>
      </c>
      <c r="C72" s="377" t="s">
        <v>308</v>
      </c>
      <c r="D72" s="304" t="s">
        <v>40</v>
      </c>
      <c r="E72" s="304">
        <v>1</v>
      </c>
      <c r="F72" s="317"/>
      <c r="G72" s="318"/>
      <c r="H72" s="237">
        <f t="shared" si="2"/>
        <v>0</v>
      </c>
      <c r="I72" s="238">
        <f t="shared" si="3"/>
        <v>0</v>
      </c>
    </row>
    <row r="73" spans="1:14" x14ac:dyDescent="0.2">
      <c r="A73" s="375"/>
      <c r="B73" s="376" t="s">
        <v>306</v>
      </c>
      <c r="C73" s="377" t="s">
        <v>309</v>
      </c>
      <c r="D73" s="304" t="s">
        <v>40</v>
      </c>
      <c r="E73" s="304">
        <v>1</v>
      </c>
      <c r="F73" s="317"/>
      <c r="G73" s="318"/>
      <c r="H73" s="237">
        <f t="shared" si="2"/>
        <v>0</v>
      </c>
      <c r="I73" s="238">
        <f t="shared" si="3"/>
        <v>0</v>
      </c>
    </row>
    <row r="74" spans="1:14" x14ac:dyDescent="0.2">
      <c r="A74" s="375"/>
      <c r="B74" s="376" t="s">
        <v>276</v>
      </c>
      <c r="C74" s="377" t="s">
        <v>310</v>
      </c>
      <c r="D74" s="304" t="s">
        <v>40</v>
      </c>
      <c r="E74" s="304">
        <v>1</v>
      </c>
      <c r="F74" s="317"/>
      <c r="G74" s="318"/>
      <c r="H74" s="237">
        <f t="shared" si="2"/>
        <v>0</v>
      </c>
      <c r="I74" s="238">
        <f t="shared" si="3"/>
        <v>0</v>
      </c>
    </row>
    <row r="75" spans="1:14" ht="4.5" customHeight="1" x14ac:dyDescent="0.2">
      <c r="A75" s="375"/>
      <c r="B75" s="376"/>
      <c r="C75" s="377"/>
      <c r="D75" s="304"/>
      <c r="E75" s="304"/>
      <c r="F75" s="317"/>
      <c r="G75" s="318"/>
      <c r="H75" s="239"/>
      <c r="I75" s="240"/>
      <c r="J75" s="88"/>
      <c r="K75" s="13"/>
      <c r="L75" s="84"/>
      <c r="M75" s="85"/>
      <c r="N75" s="86"/>
    </row>
    <row r="76" spans="1:14" x14ac:dyDescent="0.2">
      <c r="A76" s="378">
        <v>7</v>
      </c>
      <c r="B76" s="379"/>
      <c r="C76" s="380" t="s">
        <v>311</v>
      </c>
      <c r="D76" s="308"/>
      <c r="E76" s="308"/>
      <c r="F76" s="317"/>
      <c r="G76" s="318"/>
      <c r="H76" s="243">
        <f>SUM(H77:H84)</f>
        <v>0</v>
      </c>
      <c r="I76" s="244">
        <f>SUM(I77:I84)</f>
        <v>0</v>
      </c>
    </row>
    <row r="77" spans="1:14" x14ac:dyDescent="0.2">
      <c r="A77" s="375"/>
      <c r="B77" s="376" t="s">
        <v>106</v>
      </c>
      <c r="C77" s="377" t="s">
        <v>312</v>
      </c>
      <c r="D77" s="304" t="s">
        <v>40</v>
      </c>
      <c r="E77" s="304">
        <v>1</v>
      </c>
      <c r="F77" s="317"/>
      <c r="G77" s="318"/>
      <c r="H77" s="237">
        <f t="shared" ref="H77:H84" si="4">+E77*F77</f>
        <v>0</v>
      </c>
      <c r="I77" s="238">
        <f t="shared" ref="I77:I84" si="5">+E77*G77</f>
        <v>0</v>
      </c>
    </row>
    <row r="78" spans="1:14" x14ac:dyDescent="0.2">
      <c r="A78" s="375"/>
      <c r="B78" s="376" t="s">
        <v>107</v>
      </c>
      <c r="C78" s="377" t="s">
        <v>313</v>
      </c>
      <c r="D78" s="304" t="s">
        <v>369</v>
      </c>
      <c r="E78" s="304">
        <v>3</v>
      </c>
      <c r="F78" s="317"/>
      <c r="G78" s="318"/>
      <c r="H78" s="237">
        <f t="shared" si="4"/>
        <v>0</v>
      </c>
      <c r="I78" s="238">
        <f t="shared" si="5"/>
        <v>0</v>
      </c>
    </row>
    <row r="79" spans="1:14" x14ac:dyDescent="0.2">
      <c r="A79" s="375"/>
      <c r="B79" s="376" t="s">
        <v>108</v>
      </c>
      <c r="C79" s="377" t="s">
        <v>314</v>
      </c>
      <c r="D79" s="304" t="s">
        <v>40</v>
      </c>
      <c r="E79" s="304">
        <v>1</v>
      </c>
      <c r="F79" s="317"/>
      <c r="G79" s="318"/>
      <c r="H79" s="237">
        <f t="shared" si="4"/>
        <v>0</v>
      </c>
      <c r="I79" s="238">
        <f t="shared" si="5"/>
        <v>0</v>
      </c>
    </row>
    <row r="80" spans="1:14" x14ac:dyDescent="0.2">
      <c r="A80" s="375"/>
      <c r="B80" s="376" t="s">
        <v>109</v>
      </c>
      <c r="C80" s="377" t="s">
        <v>313</v>
      </c>
      <c r="D80" s="304" t="s">
        <v>369</v>
      </c>
      <c r="E80" s="304">
        <v>1</v>
      </c>
      <c r="F80" s="317"/>
      <c r="G80" s="318"/>
      <c r="H80" s="237">
        <f t="shared" si="4"/>
        <v>0</v>
      </c>
      <c r="I80" s="238">
        <f t="shared" si="5"/>
        <v>0</v>
      </c>
    </row>
    <row r="81" spans="1:14" x14ac:dyDescent="0.2">
      <c r="A81" s="375"/>
      <c r="B81" s="376" t="s">
        <v>110</v>
      </c>
      <c r="C81" s="377" t="s">
        <v>315</v>
      </c>
      <c r="D81" s="304" t="s">
        <v>40</v>
      </c>
      <c r="E81" s="304">
        <v>1</v>
      </c>
      <c r="F81" s="317"/>
      <c r="G81" s="318"/>
      <c r="H81" s="237">
        <f t="shared" si="4"/>
        <v>0</v>
      </c>
      <c r="I81" s="238">
        <f t="shared" si="5"/>
        <v>0</v>
      </c>
    </row>
    <row r="82" spans="1:14" x14ac:dyDescent="0.2">
      <c r="A82" s="375"/>
      <c r="B82" s="376" t="s">
        <v>111</v>
      </c>
      <c r="C82" s="377" t="s">
        <v>313</v>
      </c>
      <c r="D82" s="304" t="s">
        <v>369</v>
      </c>
      <c r="E82" s="304">
        <v>1</v>
      </c>
      <c r="F82" s="317"/>
      <c r="G82" s="318"/>
      <c r="H82" s="237">
        <f t="shared" si="4"/>
        <v>0</v>
      </c>
      <c r="I82" s="238">
        <f t="shared" si="5"/>
        <v>0</v>
      </c>
    </row>
    <row r="83" spans="1:14" x14ac:dyDescent="0.2">
      <c r="A83" s="375"/>
      <c r="B83" s="376" t="s">
        <v>112</v>
      </c>
      <c r="C83" s="377" t="s">
        <v>316</v>
      </c>
      <c r="D83" s="304" t="s">
        <v>40</v>
      </c>
      <c r="E83" s="304">
        <v>1</v>
      </c>
      <c r="F83" s="317"/>
      <c r="G83" s="318"/>
      <c r="H83" s="237">
        <f t="shared" si="4"/>
        <v>0</v>
      </c>
      <c r="I83" s="238">
        <f t="shared" si="5"/>
        <v>0</v>
      </c>
    </row>
    <row r="84" spans="1:14" x14ac:dyDescent="0.2">
      <c r="A84" s="375"/>
      <c r="B84" s="376" t="s">
        <v>113</v>
      </c>
      <c r="C84" s="377" t="s">
        <v>313</v>
      </c>
      <c r="D84" s="304" t="s">
        <v>369</v>
      </c>
      <c r="E84" s="304">
        <v>1</v>
      </c>
      <c r="F84" s="317"/>
      <c r="G84" s="318"/>
      <c r="H84" s="237">
        <f t="shared" si="4"/>
        <v>0</v>
      </c>
      <c r="I84" s="238">
        <f t="shared" si="5"/>
        <v>0</v>
      </c>
    </row>
    <row r="85" spans="1:14" ht="4.5" customHeight="1" x14ac:dyDescent="0.2">
      <c r="A85" s="375"/>
      <c r="B85" s="376"/>
      <c r="C85" s="377"/>
      <c r="D85" s="304"/>
      <c r="E85" s="304"/>
      <c r="F85" s="317"/>
      <c r="G85" s="318"/>
      <c r="H85" s="239"/>
      <c r="I85" s="240"/>
      <c r="J85" s="88"/>
      <c r="K85" s="13"/>
      <c r="L85" s="84"/>
      <c r="M85" s="85"/>
      <c r="N85" s="86"/>
    </row>
    <row r="86" spans="1:14" x14ac:dyDescent="0.2">
      <c r="A86" s="378">
        <v>8</v>
      </c>
      <c r="B86" s="379"/>
      <c r="C86" s="381" t="s">
        <v>317</v>
      </c>
      <c r="D86" s="308"/>
      <c r="E86" s="308"/>
      <c r="F86" s="317"/>
      <c r="G86" s="318"/>
      <c r="H86" s="243">
        <f>SUM(H87:H88)</f>
        <v>0</v>
      </c>
      <c r="I86" s="244">
        <f>SUM(I87:I88)</f>
        <v>0</v>
      </c>
    </row>
    <row r="87" spans="1:14" x14ac:dyDescent="0.2">
      <c r="A87" s="375"/>
      <c r="B87" s="376" t="s">
        <v>114</v>
      </c>
      <c r="C87" s="377" t="s">
        <v>318</v>
      </c>
      <c r="D87" s="304" t="s">
        <v>40</v>
      </c>
      <c r="E87" s="304">
        <v>2</v>
      </c>
      <c r="F87" s="317"/>
      <c r="G87" s="318"/>
      <c r="H87" s="237">
        <f>+E87*F87</f>
        <v>0</v>
      </c>
      <c r="I87" s="238">
        <f>+E87*G87</f>
        <v>0</v>
      </c>
    </row>
    <row r="88" spans="1:14" x14ac:dyDescent="0.2">
      <c r="A88" s="375"/>
      <c r="B88" s="376" t="s">
        <v>115</v>
      </c>
      <c r="C88" s="377" t="s">
        <v>319</v>
      </c>
      <c r="D88" s="304" t="s">
        <v>40</v>
      </c>
      <c r="E88" s="304">
        <v>2</v>
      </c>
      <c r="F88" s="317"/>
      <c r="G88" s="318"/>
      <c r="H88" s="237">
        <f>+E88*F88</f>
        <v>0</v>
      </c>
      <c r="I88" s="238">
        <f>+E88*G88</f>
        <v>0</v>
      </c>
    </row>
    <row r="89" spans="1:14" ht="4.5" customHeight="1" x14ac:dyDescent="0.2">
      <c r="A89" s="375"/>
      <c r="B89" s="376"/>
      <c r="C89" s="377"/>
      <c r="D89" s="304"/>
      <c r="E89" s="304"/>
      <c r="F89" s="317"/>
      <c r="G89" s="318"/>
      <c r="H89" s="239"/>
      <c r="I89" s="240"/>
      <c r="J89" s="88"/>
      <c r="K89" s="13"/>
      <c r="L89" s="84"/>
      <c r="M89" s="85"/>
      <c r="N89" s="86"/>
    </row>
    <row r="90" spans="1:14" x14ac:dyDescent="0.2">
      <c r="A90" s="378">
        <v>9</v>
      </c>
      <c r="B90" s="382"/>
      <c r="C90" s="381" t="s">
        <v>320</v>
      </c>
      <c r="D90" s="390"/>
      <c r="E90" s="390"/>
      <c r="F90" s="317"/>
      <c r="G90" s="318"/>
      <c r="H90" s="243">
        <f>SUM(H91:H92)</f>
        <v>0</v>
      </c>
      <c r="I90" s="244">
        <f>SUM(I91:I92)</f>
        <v>0</v>
      </c>
    </row>
    <row r="91" spans="1:14" x14ac:dyDescent="0.2">
      <c r="A91" s="375"/>
      <c r="B91" s="376" t="s">
        <v>174</v>
      </c>
      <c r="C91" s="377" t="s">
        <v>322</v>
      </c>
      <c r="D91" s="304" t="s">
        <v>40</v>
      </c>
      <c r="E91" s="304">
        <v>1</v>
      </c>
      <c r="F91" s="317"/>
      <c r="G91" s="318"/>
      <c r="H91" s="237">
        <f>+E91*F91</f>
        <v>0</v>
      </c>
      <c r="I91" s="238">
        <f>+E91*G91</f>
        <v>0</v>
      </c>
    </row>
    <row r="92" spans="1:14" x14ac:dyDescent="0.2">
      <c r="A92" s="375"/>
      <c r="B92" s="376" t="s">
        <v>176</v>
      </c>
      <c r="C92" s="377" t="s">
        <v>319</v>
      </c>
      <c r="D92" s="304" t="s">
        <v>40</v>
      </c>
      <c r="E92" s="304">
        <v>1</v>
      </c>
      <c r="F92" s="317"/>
      <c r="G92" s="318"/>
      <c r="H92" s="237">
        <f>+E92*F92</f>
        <v>0</v>
      </c>
      <c r="I92" s="238">
        <f>+E92*G92</f>
        <v>0</v>
      </c>
    </row>
    <row r="93" spans="1:14" ht="4.5" customHeight="1" x14ac:dyDescent="0.2">
      <c r="A93" s="375"/>
      <c r="B93" s="376"/>
      <c r="C93" s="377"/>
      <c r="D93" s="304"/>
      <c r="E93" s="304"/>
      <c r="F93" s="317"/>
      <c r="G93" s="318"/>
      <c r="H93" s="239"/>
      <c r="I93" s="240"/>
      <c r="J93" s="88"/>
      <c r="K93" s="13"/>
      <c r="L93" s="84"/>
      <c r="M93" s="85"/>
      <c r="N93" s="86"/>
    </row>
    <row r="94" spans="1:14" x14ac:dyDescent="0.2">
      <c r="A94" s="378">
        <v>10</v>
      </c>
      <c r="B94" s="382"/>
      <c r="C94" s="381" t="s">
        <v>324</v>
      </c>
      <c r="D94" s="390"/>
      <c r="E94" s="390"/>
      <c r="F94" s="317"/>
      <c r="G94" s="318"/>
      <c r="H94" s="243">
        <f>SUM(H95:H101)</f>
        <v>0</v>
      </c>
      <c r="I94" s="244">
        <f>SUM(I95:I101)</f>
        <v>0</v>
      </c>
    </row>
    <row r="95" spans="1:14" x14ac:dyDescent="0.2">
      <c r="A95" s="375"/>
      <c r="B95" s="376" t="s">
        <v>321</v>
      </c>
      <c r="C95" s="377" t="s">
        <v>326</v>
      </c>
      <c r="D95" s="304" t="s">
        <v>40</v>
      </c>
      <c r="E95" s="304">
        <v>4</v>
      </c>
      <c r="F95" s="317"/>
      <c r="G95" s="318"/>
      <c r="H95" s="237">
        <f t="shared" ref="H95:H101" si="6">+E95*F95</f>
        <v>0</v>
      </c>
      <c r="I95" s="238">
        <f t="shared" ref="I95:I101" si="7">+E95*G95</f>
        <v>0</v>
      </c>
    </row>
    <row r="96" spans="1:14" x14ac:dyDescent="0.2">
      <c r="A96" s="375"/>
      <c r="B96" s="376" t="s">
        <v>323</v>
      </c>
      <c r="C96" s="377" t="s">
        <v>328</v>
      </c>
      <c r="D96" s="304" t="s">
        <v>329</v>
      </c>
      <c r="E96" s="304">
        <v>6</v>
      </c>
      <c r="F96" s="317"/>
      <c r="G96" s="318"/>
      <c r="H96" s="237">
        <f t="shared" si="6"/>
        <v>0</v>
      </c>
      <c r="I96" s="238">
        <f t="shared" si="7"/>
        <v>0</v>
      </c>
    </row>
    <row r="97" spans="1:14" x14ac:dyDescent="0.2">
      <c r="A97" s="375"/>
      <c r="B97" s="376" t="s">
        <v>541</v>
      </c>
      <c r="C97" s="377" t="s">
        <v>331</v>
      </c>
      <c r="D97" s="304" t="s">
        <v>40</v>
      </c>
      <c r="E97" s="304">
        <v>4</v>
      </c>
      <c r="F97" s="317"/>
      <c r="G97" s="318"/>
      <c r="H97" s="237">
        <f t="shared" si="6"/>
        <v>0</v>
      </c>
      <c r="I97" s="238">
        <f t="shared" si="7"/>
        <v>0</v>
      </c>
    </row>
    <row r="98" spans="1:14" x14ac:dyDescent="0.2">
      <c r="A98" s="375"/>
      <c r="B98" s="376" t="s">
        <v>542</v>
      </c>
      <c r="C98" s="377" t="s">
        <v>333</v>
      </c>
      <c r="D98" s="304" t="s">
        <v>369</v>
      </c>
      <c r="E98" s="304">
        <v>6</v>
      </c>
      <c r="F98" s="317"/>
      <c r="G98" s="318"/>
      <c r="H98" s="237">
        <f t="shared" si="6"/>
        <v>0</v>
      </c>
      <c r="I98" s="238">
        <f t="shared" si="7"/>
        <v>0</v>
      </c>
    </row>
    <row r="99" spans="1:14" x14ac:dyDescent="0.2">
      <c r="A99" s="375"/>
      <c r="B99" s="376" t="s">
        <v>543</v>
      </c>
      <c r="C99" s="377" t="s">
        <v>334</v>
      </c>
      <c r="D99" s="304" t="s">
        <v>40</v>
      </c>
      <c r="E99" s="304">
        <v>1</v>
      </c>
      <c r="F99" s="317"/>
      <c r="G99" s="318"/>
      <c r="H99" s="237">
        <f t="shared" si="6"/>
        <v>0</v>
      </c>
      <c r="I99" s="238">
        <f t="shared" si="7"/>
        <v>0</v>
      </c>
    </row>
    <row r="100" spans="1:14" x14ac:dyDescent="0.2">
      <c r="A100" s="375"/>
      <c r="B100" s="376" t="s">
        <v>544</v>
      </c>
      <c r="C100" s="377" t="s">
        <v>335</v>
      </c>
      <c r="D100" s="304" t="s">
        <v>40</v>
      </c>
      <c r="E100" s="304">
        <v>4</v>
      </c>
      <c r="F100" s="317"/>
      <c r="G100" s="318"/>
      <c r="H100" s="237">
        <f t="shared" si="6"/>
        <v>0</v>
      </c>
      <c r="I100" s="238">
        <f t="shared" si="7"/>
        <v>0</v>
      </c>
    </row>
    <row r="101" spans="1:14" x14ac:dyDescent="0.2">
      <c r="A101" s="375"/>
      <c r="B101" s="376" t="s">
        <v>545</v>
      </c>
      <c r="C101" s="377" t="s">
        <v>336</v>
      </c>
      <c r="D101" s="304" t="s">
        <v>329</v>
      </c>
      <c r="E101" s="304">
        <v>6</v>
      </c>
      <c r="F101" s="317"/>
      <c r="G101" s="318"/>
      <c r="H101" s="237">
        <f t="shared" si="6"/>
        <v>0</v>
      </c>
      <c r="I101" s="238">
        <f t="shared" si="7"/>
        <v>0</v>
      </c>
    </row>
    <row r="102" spans="1:14" ht="4.5" customHeight="1" x14ac:dyDescent="0.2">
      <c r="A102" s="375"/>
      <c r="B102" s="376"/>
      <c r="C102" s="377"/>
      <c r="D102" s="304"/>
      <c r="E102" s="304"/>
      <c r="F102" s="317"/>
      <c r="G102" s="318"/>
      <c r="H102" s="239"/>
      <c r="I102" s="240"/>
      <c r="J102" s="88"/>
      <c r="K102" s="13"/>
      <c r="L102" s="84"/>
      <c r="M102" s="85"/>
      <c r="N102" s="86"/>
    </row>
    <row r="103" spans="1:14" x14ac:dyDescent="0.2">
      <c r="A103" s="378">
        <v>11</v>
      </c>
      <c r="B103" s="382"/>
      <c r="C103" s="381" t="s">
        <v>337</v>
      </c>
      <c r="D103" s="390"/>
      <c r="E103" s="390"/>
      <c r="F103" s="317"/>
      <c r="G103" s="318"/>
      <c r="H103" s="243">
        <f>SUM(H104:H107)</f>
        <v>0</v>
      </c>
      <c r="I103" s="244">
        <f>SUM(I104:I107)</f>
        <v>0</v>
      </c>
    </row>
    <row r="104" spans="1:14" x14ac:dyDescent="0.2">
      <c r="A104" s="375"/>
      <c r="B104" s="376" t="s">
        <v>202</v>
      </c>
      <c r="C104" s="377" t="s">
        <v>339</v>
      </c>
      <c r="D104" s="304" t="s">
        <v>40</v>
      </c>
      <c r="E104" s="304">
        <v>4</v>
      </c>
      <c r="F104" s="317"/>
      <c r="G104" s="318"/>
      <c r="H104" s="237">
        <f>+E104*F104</f>
        <v>0</v>
      </c>
      <c r="I104" s="238">
        <f>+E104*G104</f>
        <v>0</v>
      </c>
    </row>
    <row r="105" spans="1:14" x14ac:dyDescent="0.2">
      <c r="A105" s="375"/>
      <c r="B105" s="376" t="s">
        <v>204</v>
      </c>
      <c r="C105" s="377" t="s">
        <v>341</v>
      </c>
      <c r="D105" s="304" t="s">
        <v>369</v>
      </c>
      <c r="E105" s="304">
        <v>2</v>
      </c>
      <c r="F105" s="317"/>
      <c r="G105" s="318"/>
      <c r="H105" s="237">
        <f>+E105*F105</f>
        <v>0</v>
      </c>
      <c r="I105" s="238">
        <f>+E105*G105</f>
        <v>0</v>
      </c>
    </row>
    <row r="106" spans="1:14" x14ac:dyDescent="0.2">
      <c r="A106" s="375"/>
      <c r="B106" s="376" t="s">
        <v>206</v>
      </c>
      <c r="C106" s="377" t="s">
        <v>343</v>
      </c>
      <c r="D106" s="304" t="s">
        <v>40</v>
      </c>
      <c r="E106" s="304">
        <v>2</v>
      </c>
      <c r="F106" s="317"/>
      <c r="G106" s="318"/>
      <c r="H106" s="237">
        <f>+E106*F106</f>
        <v>0</v>
      </c>
      <c r="I106" s="238">
        <f>+E106*G106</f>
        <v>0</v>
      </c>
    </row>
    <row r="107" spans="1:14" x14ac:dyDescent="0.2">
      <c r="A107" s="375"/>
      <c r="B107" s="376" t="s">
        <v>546</v>
      </c>
      <c r="C107" s="377" t="s">
        <v>345</v>
      </c>
      <c r="D107" s="304" t="s">
        <v>40</v>
      </c>
      <c r="E107" s="304">
        <v>2</v>
      </c>
      <c r="F107" s="317"/>
      <c r="G107" s="318"/>
      <c r="H107" s="237">
        <f>+E107*F107</f>
        <v>0</v>
      </c>
      <c r="I107" s="238">
        <f>+E107*G107</f>
        <v>0</v>
      </c>
    </row>
    <row r="108" spans="1:14" ht="4.5" customHeight="1" x14ac:dyDescent="0.2">
      <c r="A108" s="375"/>
      <c r="B108" s="376"/>
      <c r="C108" s="377"/>
      <c r="D108" s="304"/>
      <c r="E108" s="304"/>
      <c r="F108" s="317"/>
      <c r="G108" s="318"/>
      <c r="H108" s="239"/>
      <c r="I108" s="240"/>
      <c r="J108" s="88"/>
      <c r="K108" s="13"/>
      <c r="L108" s="84"/>
      <c r="M108" s="85"/>
      <c r="N108" s="86"/>
    </row>
    <row r="109" spans="1:14" x14ac:dyDescent="0.2">
      <c r="A109" s="378">
        <v>12</v>
      </c>
      <c r="B109" s="376"/>
      <c r="C109" s="381" t="s">
        <v>346</v>
      </c>
      <c r="D109" s="390"/>
      <c r="E109" s="390"/>
      <c r="F109" s="317"/>
      <c r="G109" s="318"/>
      <c r="H109" s="243">
        <f>SUM(H110:H113)</f>
        <v>0</v>
      </c>
      <c r="I109" s="244">
        <f>SUM(I110:I113)</f>
        <v>0</v>
      </c>
    </row>
    <row r="110" spans="1:14" x14ac:dyDescent="0.2">
      <c r="A110" s="375"/>
      <c r="B110" s="376" t="s">
        <v>547</v>
      </c>
      <c r="C110" s="377" t="s">
        <v>339</v>
      </c>
      <c r="D110" s="304" t="s">
        <v>40</v>
      </c>
      <c r="E110" s="304">
        <v>4</v>
      </c>
      <c r="F110" s="317"/>
      <c r="G110" s="318"/>
      <c r="H110" s="243">
        <f>+E110*F110</f>
        <v>0</v>
      </c>
      <c r="I110" s="244">
        <f>+E110*G110</f>
        <v>0</v>
      </c>
    </row>
    <row r="111" spans="1:14" x14ac:dyDescent="0.2">
      <c r="A111" s="375"/>
      <c r="B111" s="376" t="s">
        <v>548</v>
      </c>
      <c r="C111" s="377" t="s">
        <v>341</v>
      </c>
      <c r="D111" s="304" t="s">
        <v>369</v>
      </c>
      <c r="E111" s="304">
        <v>2</v>
      </c>
      <c r="F111" s="317"/>
      <c r="G111" s="318"/>
      <c r="H111" s="237">
        <f>+E111*F111</f>
        <v>0</v>
      </c>
      <c r="I111" s="238">
        <f>+E111*G111</f>
        <v>0</v>
      </c>
    </row>
    <row r="112" spans="1:14" x14ac:dyDescent="0.2">
      <c r="A112" s="375"/>
      <c r="B112" s="376" t="s">
        <v>549</v>
      </c>
      <c r="C112" s="377" t="s">
        <v>343</v>
      </c>
      <c r="D112" s="304" t="s">
        <v>40</v>
      </c>
      <c r="E112" s="304">
        <v>2</v>
      </c>
      <c r="F112" s="317"/>
      <c r="G112" s="318"/>
      <c r="H112" s="237">
        <f>+E112*F112</f>
        <v>0</v>
      </c>
      <c r="I112" s="238">
        <f>+E112*G112</f>
        <v>0</v>
      </c>
    </row>
    <row r="113" spans="1:14" x14ac:dyDescent="0.2">
      <c r="A113" s="375"/>
      <c r="B113" s="376" t="s">
        <v>550</v>
      </c>
      <c r="C113" s="377" t="s">
        <v>345</v>
      </c>
      <c r="D113" s="304" t="s">
        <v>40</v>
      </c>
      <c r="E113" s="304">
        <v>2</v>
      </c>
      <c r="F113" s="317"/>
      <c r="G113" s="318"/>
      <c r="H113" s="237">
        <f>+E113*F113</f>
        <v>0</v>
      </c>
      <c r="I113" s="238">
        <f>+E113*G113</f>
        <v>0</v>
      </c>
    </row>
    <row r="114" spans="1:14" ht="4.5" customHeight="1" x14ac:dyDescent="0.2">
      <c r="A114" s="375"/>
      <c r="B114" s="376"/>
      <c r="C114" s="377"/>
      <c r="D114" s="304"/>
      <c r="E114" s="304"/>
      <c r="F114" s="317"/>
      <c r="G114" s="318"/>
      <c r="H114" s="239"/>
      <c r="I114" s="240"/>
      <c r="J114" s="88"/>
      <c r="K114" s="13"/>
      <c r="L114" s="84"/>
      <c r="M114" s="85"/>
      <c r="N114" s="86"/>
    </row>
    <row r="115" spans="1:14" x14ac:dyDescent="0.2">
      <c r="A115" s="378">
        <v>13</v>
      </c>
      <c r="B115" s="382"/>
      <c r="C115" s="381" t="s">
        <v>348</v>
      </c>
      <c r="D115" s="390"/>
      <c r="E115" s="390"/>
      <c r="F115" s="317"/>
      <c r="G115" s="318"/>
      <c r="H115" s="243">
        <f>SUM(H116:H119)</f>
        <v>0</v>
      </c>
      <c r="I115" s="244">
        <f>SUM(I116:I119)</f>
        <v>0</v>
      </c>
    </row>
    <row r="116" spans="1:14" x14ac:dyDescent="0.2">
      <c r="A116" s="375"/>
      <c r="B116" s="376" t="s">
        <v>325</v>
      </c>
      <c r="C116" s="377" t="s">
        <v>349</v>
      </c>
      <c r="D116" s="304" t="s">
        <v>40</v>
      </c>
      <c r="E116" s="304">
        <v>4</v>
      </c>
      <c r="F116" s="317"/>
      <c r="G116" s="318"/>
      <c r="H116" s="237">
        <f>+E116*F116</f>
        <v>0</v>
      </c>
      <c r="I116" s="238">
        <f>+E116*G116</f>
        <v>0</v>
      </c>
    </row>
    <row r="117" spans="1:14" x14ac:dyDescent="0.2">
      <c r="A117" s="375"/>
      <c r="B117" s="376" t="s">
        <v>327</v>
      </c>
      <c r="C117" s="377" t="s">
        <v>341</v>
      </c>
      <c r="D117" s="304" t="s">
        <v>369</v>
      </c>
      <c r="E117" s="304">
        <v>2</v>
      </c>
      <c r="F117" s="317"/>
      <c r="G117" s="318"/>
      <c r="H117" s="237">
        <f>+E117*F117</f>
        <v>0</v>
      </c>
      <c r="I117" s="238">
        <f>+E117*G117</f>
        <v>0</v>
      </c>
    </row>
    <row r="118" spans="1:14" x14ac:dyDescent="0.2">
      <c r="A118" s="375"/>
      <c r="B118" s="376" t="s">
        <v>330</v>
      </c>
      <c r="C118" s="377" t="s">
        <v>343</v>
      </c>
      <c r="D118" s="304" t="s">
        <v>40</v>
      </c>
      <c r="E118" s="304">
        <v>2</v>
      </c>
      <c r="F118" s="317"/>
      <c r="G118" s="318"/>
      <c r="H118" s="237">
        <f>+E118*F118</f>
        <v>0</v>
      </c>
      <c r="I118" s="238">
        <f>+E118*G118</f>
        <v>0</v>
      </c>
    </row>
    <row r="119" spans="1:14" x14ac:dyDescent="0.2">
      <c r="A119" s="375"/>
      <c r="B119" s="376" t="s">
        <v>332</v>
      </c>
      <c r="C119" s="377" t="s">
        <v>345</v>
      </c>
      <c r="D119" s="304" t="s">
        <v>40</v>
      </c>
      <c r="E119" s="304">
        <v>2</v>
      </c>
      <c r="F119" s="317"/>
      <c r="G119" s="318"/>
      <c r="H119" s="237">
        <f>+E119*F119</f>
        <v>0</v>
      </c>
      <c r="I119" s="238">
        <f>+E119*G119</f>
        <v>0</v>
      </c>
    </row>
    <row r="120" spans="1:14" ht="4.5" customHeight="1" x14ac:dyDescent="0.2">
      <c r="A120" s="375"/>
      <c r="B120" s="376"/>
      <c r="C120" s="377"/>
      <c r="D120" s="304"/>
      <c r="E120" s="304"/>
      <c r="F120" s="317"/>
      <c r="G120" s="318"/>
      <c r="H120" s="239"/>
      <c r="I120" s="240"/>
      <c r="J120" s="88"/>
      <c r="K120" s="13"/>
      <c r="L120" s="84"/>
      <c r="M120" s="85"/>
      <c r="N120" s="86"/>
    </row>
    <row r="121" spans="1:14" x14ac:dyDescent="0.2">
      <c r="A121" s="378">
        <v>14</v>
      </c>
      <c r="B121" s="376"/>
      <c r="C121" s="383" t="s">
        <v>492</v>
      </c>
      <c r="D121" s="390"/>
      <c r="E121" s="390"/>
      <c r="F121" s="317"/>
      <c r="G121" s="318"/>
      <c r="H121" s="243">
        <f>SUM(H122:H134)</f>
        <v>0</v>
      </c>
      <c r="I121" s="244">
        <f>SUM(I122:I134)</f>
        <v>0</v>
      </c>
    </row>
    <row r="122" spans="1:14" x14ac:dyDescent="0.2">
      <c r="A122" s="375"/>
      <c r="B122" s="376" t="s">
        <v>338</v>
      </c>
      <c r="C122" s="377" t="s">
        <v>785</v>
      </c>
      <c r="D122" s="304" t="s">
        <v>40</v>
      </c>
      <c r="E122" s="304">
        <v>1</v>
      </c>
      <c r="F122" s="317"/>
      <c r="G122" s="318"/>
      <c r="H122" s="237">
        <f t="shared" ref="H122:H133" si="8">+E122*F122</f>
        <v>0</v>
      </c>
      <c r="I122" s="238">
        <f t="shared" ref="I122:I133" si="9">+E122*G122</f>
        <v>0</v>
      </c>
    </row>
    <row r="123" spans="1:14" x14ac:dyDescent="0.2">
      <c r="A123" s="375"/>
      <c r="B123" s="376" t="s">
        <v>340</v>
      </c>
      <c r="C123" s="377" t="s">
        <v>350</v>
      </c>
      <c r="D123" s="304" t="s">
        <v>369</v>
      </c>
      <c r="E123" s="304">
        <v>1</v>
      </c>
      <c r="F123" s="317"/>
      <c r="G123" s="318"/>
      <c r="H123" s="237">
        <f t="shared" si="8"/>
        <v>0</v>
      </c>
      <c r="I123" s="238">
        <f t="shared" si="9"/>
        <v>0</v>
      </c>
    </row>
    <row r="124" spans="1:14" x14ac:dyDescent="0.2">
      <c r="A124" s="375"/>
      <c r="B124" s="376" t="s">
        <v>342</v>
      </c>
      <c r="C124" s="377" t="s">
        <v>351</v>
      </c>
      <c r="D124" s="304" t="s">
        <v>369</v>
      </c>
      <c r="E124" s="304">
        <v>2</v>
      </c>
      <c r="F124" s="317"/>
      <c r="G124" s="318"/>
      <c r="H124" s="237">
        <f t="shared" si="8"/>
        <v>0</v>
      </c>
      <c r="I124" s="238">
        <f t="shared" si="9"/>
        <v>0</v>
      </c>
    </row>
    <row r="125" spans="1:14" x14ac:dyDescent="0.2">
      <c r="A125" s="375"/>
      <c r="B125" s="376" t="s">
        <v>344</v>
      </c>
      <c r="C125" s="377" t="s">
        <v>352</v>
      </c>
      <c r="D125" s="304" t="s">
        <v>40</v>
      </c>
      <c r="E125" s="304">
        <v>2</v>
      </c>
      <c r="F125" s="317"/>
      <c r="G125" s="318"/>
      <c r="H125" s="237">
        <f t="shared" si="8"/>
        <v>0</v>
      </c>
      <c r="I125" s="238">
        <f t="shared" si="9"/>
        <v>0</v>
      </c>
    </row>
    <row r="126" spans="1:14" x14ac:dyDescent="0.2">
      <c r="A126" s="375"/>
      <c r="B126" s="376" t="s">
        <v>530</v>
      </c>
      <c r="C126" s="377" t="s">
        <v>353</v>
      </c>
      <c r="D126" s="304" t="s">
        <v>40</v>
      </c>
      <c r="E126" s="304">
        <v>2</v>
      </c>
      <c r="F126" s="317"/>
      <c r="G126" s="318"/>
      <c r="H126" s="237">
        <f t="shared" si="8"/>
        <v>0</v>
      </c>
      <c r="I126" s="238">
        <f t="shared" si="9"/>
        <v>0</v>
      </c>
    </row>
    <row r="127" spans="1:14" x14ac:dyDescent="0.2">
      <c r="A127" s="375"/>
      <c r="B127" s="376" t="s">
        <v>531</v>
      </c>
      <c r="C127" s="377" t="s">
        <v>354</v>
      </c>
      <c r="D127" s="304" t="s">
        <v>40</v>
      </c>
      <c r="E127" s="304">
        <v>2</v>
      </c>
      <c r="F127" s="317"/>
      <c r="G127" s="318"/>
      <c r="H127" s="237">
        <f t="shared" si="8"/>
        <v>0</v>
      </c>
      <c r="I127" s="238">
        <f t="shared" si="9"/>
        <v>0</v>
      </c>
    </row>
    <row r="128" spans="1:14" x14ac:dyDescent="0.2">
      <c r="A128" s="375"/>
      <c r="B128" s="376" t="s">
        <v>551</v>
      </c>
      <c r="C128" s="377" t="s">
        <v>355</v>
      </c>
      <c r="D128" s="304" t="s">
        <v>40</v>
      </c>
      <c r="E128" s="304">
        <v>1</v>
      </c>
      <c r="F128" s="317"/>
      <c r="G128" s="318"/>
      <c r="H128" s="237">
        <f t="shared" si="8"/>
        <v>0</v>
      </c>
      <c r="I128" s="238">
        <f t="shared" si="9"/>
        <v>0</v>
      </c>
    </row>
    <row r="129" spans="1:14" x14ac:dyDescent="0.2">
      <c r="A129" s="375"/>
      <c r="B129" s="376" t="s">
        <v>552</v>
      </c>
      <c r="C129" s="377" t="s">
        <v>356</v>
      </c>
      <c r="D129" s="304" t="s">
        <v>40</v>
      </c>
      <c r="E129" s="304">
        <v>2</v>
      </c>
      <c r="F129" s="317"/>
      <c r="G129" s="318"/>
      <c r="H129" s="237">
        <f t="shared" si="8"/>
        <v>0</v>
      </c>
      <c r="I129" s="238">
        <f t="shared" si="9"/>
        <v>0</v>
      </c>
    </row>
    <row r="130" spans="1:14" x14ac:dyDescent="0.2">
      <c r="A130" s="375"/>
      <c r="B130" s="376" t="s">
        <v>553</v>
      </c>
      <c r="C130" s="377" t="s">
        <v>357</v>
      </c>
      <c r="D130" s="304" t="s">
        <v>40</v>
      </c>
      <c r="E130" s="304">
        <v>1</v>
      </c>
      <c r="F130" s="317"/>
      <c r="G130" s="318"/>
      <c r="H130" s="237">
        <f t="shared" si="8"/>
        <v>0</v>
      </c>
      <c r="I130" s="238">
        <f t="shared" si="9"/>
        <v>0</v>
      </c>
    </row>
    <row r="131" spans="1:14" x14ac:dyDescent="0.2">
      <c r="A131" s="375"/>
      <c r="B131" s="376" t="s">
        <v>554</v>
      </c>
      <c r="C131" s="377" t="s">
        <v>358</v>
      </c>
      <c r="D131" s="304" t="s">
        <v>40</v>
      </c>
      <c r="E131" s="304">
        <v>1</v>
      </c>
      <c r="F131" s="317"/>
      <c r="G131" s="318"/>
      <c r="H131" s="237">
        <f t="shared" si="8"/>
        <v>0</v>
      </c>
      <c r="I131" s="238">
        <f t="shared" si="9"/>
        <v>0</v>
      </c>
    </row>
    <row r="132" spans="1:14" x14ac:dyDescent="0.2">
      <c r="A132" s="375"/>
      <c r="B132" s="376" t="s">
        <v>555</v>
      </c>
      <c r="C132" s="377" t="s">
        <v>359</v>
      </c>
      <c r="D132" s="304" t="s">
        <v>40</v>
      </c>
      <c r="E132" s="304">
        <v>1</v>
      </c>
      <c r="F132" s="317"/>
      <c r="G132" s="318"/>
      <c r="H132" s="237">
        <f t="shared" si="8"/>
        <v>0</v>
      </c>
      <c r="I132" s="238">
        <f t="shared" si="9"/>
        <v>0</v>
      </c>
    </row>
    <row r="133" spans="1:14" x14ac:dyDescent="0.2">
      <c r="A133" s="375"/>
      <c r="B133" s="376" t="s">
        <v>556</v>
      </c>
      <c r="C133" s="377" t="s">
        <v>360</v>
      </c>
      <c r="D133" s="304" t="s">
        <v>40</v>
      </c>
      <c r="E133" s="304">
        <v>1</v>
      </c>
      <c r="F133" s="317"/>
      <c r="G133" s="318"/>
      <c r="H133" s="237">
        <f t="shared" si="8"/>
        <v>0</v>
      </c>
      <c r="I133" s="238">
        <f t="shared" si="9"/>
        <v>0</v>
      </c>
    </row>
    <row r="134" spans="1:14" ht="4.5" customHeight="1" x14ac:dyDescent="0.2">
      <c r="A134" s="375"/>
      <c r="B134" s="376"/>
      <c r="C134" s="377"/>
      <c r="D134" s="304"/>
      <c r="E134" s="304"/>
      <c r="F134" s="317"/>
      <c r="G134" s="318"/>
      <c r="H134" s="239"/>
      <c r="I134" s="240"/>
      <c r="J134" s="88"/>
      <c r="K134" s="13"/>
      <c r="L134" s="84"/>
      <c r="M134" s="85"/>
      <c r="N134" s="86"/>
    </row>
    <row r="135" spans="1:14" x14ac:dyDescent="0.2">
      <c r="A135" s="378">
        <v>15</v>
      </c>
      <c r="B135" s="376"/>
      <c r="C135" s="383" t="s">
        <v>493</v>
      </c>
      <c r="D135" s="390"/>
      <c r="E135" s="390"/>
      <c r="F135" s="317"/>
      <c r="G135" s="318"/>
      <c r="H135" s="243">
        <f>SUM(H136:H140)</f>
        <v>0</v>
      </c>
      <c r="I135" s="244">
        <f>SUM(I136:I140)</f>
        <v>0</v>
      </c>
    </row>
    <row r="136" spans="1:14" x14ac:dyDescent="0.2">
      <c r="A136" s="375"/>
      <c r="B136" s="376" t="s">
        <v>237</v>
      </c>
      <c r="C136" s="377" t="s">
        <v>361</v>
      </c>
      <c r="D136" s="304" t="s">
        <v>40</v>
      </c>
      <c r="E136" s="304">
        <v>1</v>
      </c>
      <c r="F136" s="317"/>
      <c r="G136" s="318"/>
      <c r="H136" s="237">
        <f>+E136*F136</f>
        <v>0</v>
      </c>
      <c r="I136" s="238">
        <f>+E136*G136</f>
        <v>0</v>
      </c>
    </row>
    <row r="137" spans="1:14" x14ac:dyDescent="0.2">
      <c r="A137" s="375"/>
      <c r="B137" s="376" t="s">
        <v>238</v>
      </c>
      <c r="C137" s="377" t="s">
        <v>362</v>
      </c>
      <c r="D137" s="391" t="s">
        <v>363</v>
      </c>
      <c r="E137" s="304">
        <v>2</v>
      </c>
      <c r="F137" s="317"/>
      <c r="G137" s="318"/>
      <c r="H137" s="237">
        <f>+E137*F137</f>
        <v>0</v>
      </c>
      <c r="I137" s="238">
        <f>+E137*G137</f>
        <v>0</v>
      </c>
    </row>
    <row r="138" spans="1:14" x14ac:dyDescent="0.2">
      <c r="A138" s="375"/>
      <c r="B138" s="376" t="s">
        <v>239</v>
      </c>
      <c r="C138" s="377" t="s">
        <v>364</v>
      </c>
      <c r="D138" s="304" t="s">
        <v>40</v>
      </c>
      <c r="E138" s="304">
        <v>1</v>
      </c>
      <c r="F138" s="317"/>
      <c r="G138" s="318"/>
      <c r="H138" s="237">
        <f>+E138*F138</f>
        <v>0</v>
      </c>
      <c r="I138" s="238">
        <f>+E138*G138</f>
        <v>0</v>
      </c>
    </row>
    <row r="139" spans="1:14" x14ac:dyDescent="0.2">
      <c r="A139" s="375"/>
      <c r="B139" s="376" t="s">
        <v>347</v>
      </c>
      <c r="C139" s="377" t="s">
        <v>365</v>
      </c>
      <c r="D139" s="304" t="s">
        <v>40</v>
      </c>
      <c r="E139" s="304">
        <v>1</v>
      </c>
      <c r="F139" s="317"/>
      <c r="G139" s="318"/>
      <c r="H139" s="237">
        <f>+E139*F139</f>
        <v>0</v>
      </c>
      <c r="I139" s="238">
        <f>+E139*G139</f>
        <v>0</v>
      </c>
    </row>
    <row r="140" spans="1:14" x14ac:dyDescent="0.2">
      <c r="A140" s="375"/>
      <c r="B140" s="376" t="s">
        <v>557</v>
      </c>
      <c r="C140" s="377" t="s">
        <v>366</v>
      </c>
      <c r="D140" s="304" t="s">
        <v>40</v>
      </c>
      <c r="E140" s="304">
        <v>1</v>
      </c>
      <c r="F140" s="317"/>
      <c r="G140" s="318"/>
      <c r="H140" s="237">
        <f>+E140*F140</f>
        <v>0</v>
      </c>
      <c r="I140" s="238">
        <f>+E140*G140</f>
        <v>0</v>
      </c>
    </row>
    <row r="141" spans="1:14" ht="4.5" customHeight="1" x14ac:dyDescent="0.2">
      <c r="A141" s="375"/>
      <c r="B141" s="376"/>
      <c r="C141" s="377"/>
      <c r="D141" s="304"/>
      <c r="E141" s="304"/>
      <c r="F141" s="317"/>
      <c r="G141" s="318"/>
      <c r="H141" s="239"/>
      <c r="I141" s="240"/>
      <c r="J141" s="88"/>
      <c r="K141" s="13"/>
      <c r="L141" s="84"/>
      <c r="M141" s="85"/>
      <c r="N141" s="86"/>
    </row>
    <row r="142" spans="1:14" x14ac:dyDescent="0.2">
      <c r="A142" s="378">
        <v>16</v>
      </c>
      <c r="B142" s="376"/>
      <c r="C142" s="383" t="s">
        <v>494</v>
      </c>
      <c r="D142" s="390"/>
      <c r="E142" s="390"/>
      <c r="F142" s="317"/>
      <c r="G142" s="318"/>
      <c r="H142" s="243">
        <f>SUM(H143:H146)</f>
        <v>0</v>
      </c>
      <c r="I142" s="244">
        <f>SUM(I143:I146)</f>
        <v>0</v>
      </c>
    </row>
    <row r="143" spans="1:14" x14ac:dyDescent="0.2">
      <c r="A143" s="375"/>
      <c r="B143" s="376" t="s">
        <v>118</v>
      </c>
      <c r="C143" s="377" t="s">
        <v>364</v>
      </c>
      <c r="D143" s="304" t="s">
        <v>40</v>
      </c>
      <c r="E143" s="304">
        <v>1</v>
      </c>
      <c r="F143" s="317"/>
      <c r="G143" s="318"/>
      <c r="H143" s="237">
        <f>+E143*F143</f>
        <v>0</v>
      </c>
      <c r="I143" s="238">
        <f>+E143*G143</f>
        <v>0</v>
      </c>
    </row>
    <row r="144" spans="1:14" x14ac:dyDescent="0.2">
      <c r="A144" s="375"/>
      <c r="B144" s="376" t="s">
        <v>121</v>
      </c>
      <c r="C144" s="377" t="s">
        <v>367</v>
      </c>
      <c r="D144" s="304" t="s">
        <v>40</v>
      </c>
      <c r="E144" s="304">
        <v>1</v>
      </c>
      <c r="F144" s="317"/>
      <c r="G144" s="318"/>
      <c r="H144" s="237">
        <f>+E144*F144</f>
        <v>0</v>
      </c>
      <c r="I144" s="238">
        <f>+E144*G144</f>
        <v>0</v>
      </c>
    </row>
    <row r="145" spans="1:14" x14ac:dyDescent="0.2">
      <c r="A145" s="375"/>
      <c r="B145" s="376" t="s">
        <v>123</v>
      </c>
      <c r="C145" s="377" t="s">
        <v>368</v>
      </c>
      <c r="D145" s="304" t="s">
        <v>369</v>
      </c>
      <c r="E145" s="304">
        <v>1</v>
      </c>
      <c r="F145" s="317"/>
      <c r="G145" s="318"/>
      <c r="H145" s="237">
        <f>+E145*F145</f>
        <v>0</v>
      </c>
      <c r="I145" s="238">
        <f>+E145*G145</f>
        <v>0</v>
      </c>
    </row>
    <row r="146" spans="1:14" x14ac:dyDescent="0.2">
      <c r="A146" s="375"/>
      <c r="B146" s="376" t="s">
        <v>125</v>
      </c>
      <c r="C146" s="377" t="s">
        <v>371</v>
      </c>
      <c r="D146" s="304" t="s">
        <v>40</v>
      </c>
      <c r="E146" s="304">
        <v>1</v>
      </c>
      <c r="F146" s="317"/>
      <c r="G146" s="318"/>
      <c r="H146" s="237">
        <f>+E146*F146</f>
        <v>0</v>
      </c>
      <c r="I146" s="238">
        <f>+E146*G146</f>
        <v>0</v>
      </c>
    </row>
    <row r="147" spans="1:14" ht="4.5" customHeight="1" x14ac:dyDescent="0.2">
      <c r="A147" s="375"/>
      <c r="B147" s="376"/>
      <c r="C147" s="377"/>
      <c r="D147" s="304"/>
      <c r="E147" s="304"/>
      <c r="F147" s="317"/>
      <c r="G147" s="318"/>
      <c r="H147" s="239"/>
      <c r="I147" s="240"/>
      <c r="J147" s="88"/>
      <c r="K147" s="13"/>
      <c r="L147" s="84"/>
      <c r="M147" s="85"/>
      <c r="N147" s="86"/>
    </row>
    <row r="148" spans="1:14" x14ac:dyDescent="0.2">
      <c r="A148" s="378">
        <v>17</v>
      </c>
      <c r="B148" s="376"/>
      <c r="C148" s="381" t="s">
        <v>93</v>
      </c>
      <c r="D148" s="390"/>
      <c r="E148" s="390"/>
      <c r="F148" s="317"/>
      <c r="G148" s="318"/>
      <c r="H148" s="254">
        <f>SUM(H149:H150)</f>
        <v>0</v>
      </c>
      <c r="I148" s="252">
        <f>SUM(I149:I150)</f>
        <v>0</v>
      </c>
    </row>
    <row r="149" spans="1:14" ht="25.5" x14ac:dyDescent="0.2">
      <c r="A149" s="375"/>
      <c r="B149" s="376" t="s">
        <v>126</v>
      </c>
      <c r="C149" s="377" t="s">
        <v>373</v>
      </c>
      <c r="D149" s="304" t="s">
        <v>369</v>
      </c>
      <c r="E149" s="304">
        <v>2</v>
      </c>
      <c r="F149" s="317"/>
      <c r="G149" s="318"/>
      <c r="H149" s="237">
        <f t="shared" ref="H149:H169" si="10">+E149*F149</f>
        <v>0</v>
      </c>
      <c r="I149" s="238">
        <f t="shared" ref="I149:I169" si="11">+E149*G149</f>
        <v>0</v>
      </c>
    </row>
    <row r="150" spans="1:14" x14ac:dyDescent="0.2">
      <c r="A150" s="375"/>
      <c r="B150" s="376" t="s">
        <v>127</v>
      </c>
      <c r="C150" s="377" t="s">
        <v>375</v>
      </c>
      <c r="D150" s="304" t="s">
        <v>369</v>
      </c>
      <c r="E150" s="304">
        <v>1</v>
      </c>
      <c r="F150" s="317"/>
      <c r="G150" s="318"/>
      <c r="H150" s="237">
        <f t="shared" si="10"/>
        <v>0</v>
      </c>
      <c r="I150" s="238">
        <f t="shared" si="11"/>
        <v>0</v>
      </c>
    </row>
    <row r="151" spans="1:14" ht="4.5" customHeight="1" x14ac:dyDescent="0.2">
      <c r="A151" s="375"/>
      <c r="B151" s="376"/>
      <c r="C151" s="377"/>
      <c r="D151" s="304"/>
      <c r="E151" s="304"/>
      <c r="F151" s="317"/>
      <c r="G151" s="318"/>
      <c r="H151" s="239"/>
      <c r="I151" s="240"/>
      <c r="J151" s="88"/>
      <c r="K151" s="13"/>
      <c r="L151" s="84"/>
      <c r="M151" s="85"/>
      <c r="N151" s="86"/>
    </row>
    <row r="152" spans="1:14" x14ac:dyDescent="0.2">
      <c r="A152" s="378">
        <v>18</v>
      </c>
      <c r="B152" s="376"/>
      <c r="C152" s="381" t="s">
        <v>376</v>
      </c>
      <c r="D152" s="390"/>
      <c r="E152" s="390"/>
      <c r="F152" s="317"/>
      <c r="G152" s="318"/>
      <c r="H152" s="243">
        <f>SUM(H153:H154)</f>
        <v>0</v>
      </c>
      <c r="I152" s="244">
        <f>SUM(I153:I154)</f>
        <v>0</v>
      </c>
    </row>
    <row r="153" spans="1:14" ht="48" customHeight="1" x14ac:dyDescent="0.2">
      <c r="A153" s="375"/>
      <c r="B153" s="376" t="s">
        <v>128</v>
      </c>
      <c r="C153" s="377" t="s">
        <v>378</v>
      </c>
      <c r="D153" s="304" t="s">
        <v>36</v>
      </c>
      <c r="E153" s="331">
        <v>1</v>
      </c>
      <c r="F153" s="317"/>
      <c r="G153" s="318"/>
      <c r="H153" s="237">
        <f>+E153*F153</f>
        <v>0</v>
      </c>
      <c r="I153" s="238">
        <f t="shared" si="11"/>
        <v>0</v>
      </c>
    </row>
    <row r="154" spans="1:14" ht="43.5" customHeight="1" x14ac:dyDescent="0.2">
      <c r="A154" s="375"/>
      <c r="B154" s="376" t="s">
        <v>243</v>
      </c>
      <c r="C154" s="377" t="s">
        <v>380</v>
      </c>
      <c r="D154" s="304" t="s">
        <v>36</v>
      </c>
      <c r="E154" s="331">
        <v>1</v>
      </c>
      <c r="F154" s="317"/>
      <c r="G154" s="318"/>
      <c r="H154" s="237">
        <f t="shared" si="10"/>
        <v>0</v>
      </c>
      <c r="I154" s="238">
        <f t="shared" si="11"/>
        <v>0</v>
      </c>
    </row>
    <row r="155" spans="1:14" ht="4.5" customHeight="1" x14ac:dyDescent="0.2">
      <c r="A155" s="375"/>
      <c r="B155" s="376"/>
      <c r="C155" s="377"/>
      <c r="D155" s="304"/>
      <c r="E155" s="304"/>
      <c r="F155" s="317"/>
      <c r="G155" s="318"/>
      <c r="H155" s="239"/>
      <c r="I155" s="240"/>
      <c r="J155" s="88"/>
      <c r="K155" s="13"/>
      <c r="L155" s="84"/>
      <c r="M155" s="85"/>
      <c r="N155" s="86"/>
    </row>
    <row r="156" spans="1:14" x14ac:dyDescent="0.2">
      <c r="A156" s="378">
        <v>19</v>
      </c>
      <c r="B156" s="376"/>
      <c r="C156" s="381" t="s">
        <v>381</v>
      </c>
      <c r="D156" s="390"/>
      <c r="E156" s="390"/>
      <c r="F156" s="317"/>
      <c r="G156" s="318"/>
      <c r="H156" s="243">
        <f>SUM(H157:H160)</f>
        <v>0</v>
      </c>
      <c r="I156" s="244">
        <f>SUM(I157:I160)</f>
        <v>0</v>
      </c>
    </row>
    <row r="157" spans="1:14" x14ac:dyDescent="0.2">
      <c r="A157" s="375"/>
      <c r="B157" s="376" t="s">
        <v>129</v>
      </c>
      <c r="C157" s="377" t="s">
        <v>382</v>
      </c>
      <c r="D157" s="304" t="s">
        <v>36</v>
      </c>
      <c r="E157" s="331">
        <v>1</v>
      </c>
      <c r="F157" s="317"/>
      <c r="G157" s="318"/>
      <c r="H157" s="237">
        <f t="shared" si="10"/>
        <v>0</v>
      </c>
      <c r="I157" s="238">
        <f t="shared" si="11"/>
        <v>0</v>
      </c>
    </row>
    <row r="158" spans="1:14" x14ac:dyDescent="0.2">
      <c r="A158" s="375"/>
      <c r="B158" s="376" t="s">
        <v>130</v>
      </c>
      <c r="C158" s="377" t="s">
        <v>383</v>
      </c>
      <c r="D158" s="304" t="s">
        <v>36</v>
      </c>
      <c r="E158" s="331">
        <v>1</v>
      </c>
      <c r="F158" s="317"/>
      <c r="G158" s="318"/>
      <c r="H158" s="237">
        <f t="shared" si="10"/>
        <v>0</v>
      </c>
      <c r="I158" s="238">
        <f t="shared" si="11"/>
        <v>0</v>
      </c>
    </row>
    <row r="159" spans="1:14" ht="25.5" x14ac:dyDescent="0.2">
      <c r="A159" s="375"/>
      <c r="B159" s="376" t="s">
        <v>131</v>
      </c>
      <c r="C159" s="377" t="s">
        <v>385</v>
      </c>
      <c r="D159" s="304" t="s">
        <v>36</v>
      </c>
      <c r="E159" s="331">
        <v>1</v>
      </c>
      <c r="F159" s="317"/>
      <c r="G159" s="318"/>
      <c r="H159" s="237">
        <f t="shared" si="10"/>
        <v>0</v>
      </c>
      <c r="I159" s="238">
        <f t="shared" si="11"/>
        <v>0</v>
      </c>
    </row>
    <row r="160" spans="1:14" ht="30" customHeight="1" x14ac:dyDescent="0.2">
      <c r="A160" s="375"/>
      <c r="B160" s="376" t="s">
        <v>370</v>
      </c>
      <c r="C160" s="377" t="s">
        <v>386</v>
      </c>
      <c r="D160" s="304" t="s">
        <v>36</v>
      </c>
      <c r="E160" s="331">
        <v>1</v>
      </c>
      <c r="F160" s="317"/>
      <c r="G160" s="318"/>
      <c r="H160" s="237">
        <f t="shared" si="10"/>
        <v>0</v>
      </c>
      <c r="I160" s="238">
        <f t="shared" si="11"/>
        <v>0</v>
      </c>
    </row>
    <row r="161" spans="1:14" ht="4.5" customHeight="1" x14ac:dyDescent="0.2">
      <c r="A161" s="375"/>
      <c r="B161" s="376"/>
      <c r="C161" s="377"/>
      <c r="D161" s="304"/>
      <c r="E161" s="304"/>
      <c r="F161" s="317"/>
      <c r="G161" s="318"/>
      <c r="H161" s="239"/>
      <c r="I161" s="240"/>
      <c r="J161" s="88"/>
      <c r="K161" s="13"/>
      <c r="L161" s="84"/>
      <c r="M161" s="85"/>
      <c r="N161" s="86"/>
    </row>
    <row r="162" spans="1:14" x14ac:dyDescent="0.2">
      <c r="A162" s="378">
        <v>20</v>
      </c>
      <c r="B162" s="376"/>
      <c r="C162" s="381" t="s">
        <v>387</v>
      </c>
      <c r="D162" s="390"/>
      <c r="E162" s="390"/>
      <c r="F162" s="317"/>
      <c r="G162" s="318"/>
      <c r="H162" s="243">
        <f>SUM(H163:H169)</f>
        <v>0</v>
      </c>
      <c r="I162" s="244">
        <f>SUM(I163:I169)</f>
        <v>0</v>
      </c>
    </row>
    <row r="163" spans="1:14" x14ac:dyDescent="0.2">
      <c r="A163" s="375"/>
      <c r="B163" s="376" t="s">
        <v>133</v>
      </c>
      <c r="C163" s="377" t="s">
        <v>388</v>
      </c>
      <c r="D163" s="304" t="s">
        <v>36</v>
      </c>
      <c r="E163" s="331">
        <v>1</v>
      </c>
      <c r="F163" s="317"/>
      <c r="G163" s="318"/>
      <c r="H163" s="237">
        <f>+E163*F163</f>
        <v>0</v>
      </c>
      <c r="I163" s="238">
        <f>+E163*G163</f>
        <v>0</v>
      </c>
    </row>
    <row r="164" spans="1:14" x14ac:dyDescent="0.2">
      <c r="A164" s="375"/>
      <c r="B164" s="376" t="s">
        <v>134</v>
      </c>
      <c r="C164" s="377" t="s">
        <v>389</v>
      </c>
      <c r="D164" s="304" t="s">
        <v>36</v>
      </c>
      <c r="E164" s="304">
        <v>1</v>
      </c>
      <c r="F164" s="317"/>
      <c r="G164" s="318"/>
      <c r="H164" s="237">
        <f>+E164*F164</f>
        <v>0</v>
      </c>
      <c r="I164" s="238">
        <f>+E164*G164</f>
        <v>0</v>
      </c>
    </row>
    <row r="165" spans="1:14" x14ac:dyDescent="0.2">
      <c r="A165" s="375"/>
      <c r="B165" s="376" t="s">
        <v>136</v>
      </c>
      <c r="C165" s="377" t="s">
        <v>390</v>
      </c>
      <c r="D165" s="304" t="s">
        <v>36</v>
      </c>
      <c r="E165" s="304">
        <v>1</v>
      </c>
      <c r="F165" s="317"/>
      <c r="G165" s="318"/>
      <c r="H165" s="237">
        <f>+E165*F165</f>
        <v>0</v>
      </c>
      <c r="I165" s="238">
        <f>+E165*G165</f>
        <v>0</v>
      </c>
    </row>
    <row r="166" spans="1:14" x14ac:dyDescent="0.2">
      <c r="A166" s="375"/>
      <c r="B166" s="376" t="s">
        <v>137</v>
      </c>
      <c r="C166" s="377" t="s">
        <v>391</v>
      </c>
      <c r="D166" s="304" t="s">
        <v>36</v>
      </c>
      <c r="E166" s="304">
        <v>1</v>
      </c>
      <c r="F166" s="317"/>
      <c r="G166" s="318"/>
      <c r="H166" s="237">
        <f t="shared" si="10"/>
        <v>0</v>
      </c>
      <c r="I166" s="238">
        <f t="shared" si="11"/>
        <v>0</v>
      </c>
    </row>
    <row r="167" spans="1:14" x14ac:dyDescent="0.2">
      <c r="A167" s="375"/>
      <c r="B167" s="376" t="s">
        <v>558</v>
      </c>
      <c r="C167" s="377" t="s">
        <v>392</v>
      </c>
      <c r="D167" s="304" t="s">
        <v>36</v>
      </c>
      <c r="E167" s="304">
        <v>1</v>
      </c>
      <c r="F167" s="317"/>
      <c r="G167" s="318"/>
      <c r="H167" s="237">
        <f t="shared" si="10"/>
        <v>0</v>
      </c>
      <c r="I167" s="238">
        <f t="shared" si="11"/>
        <v>0</v>
      </c>
    </row>
    <row r="168" spans="1:14" x14ac:dyDescent="0.2">
      <c r="A168" s="375"/>
      <c r="B168" s="376" t="s">
        <v>253</v>
      </c>
      <c r="C168" s="377" t="s">
        <v>393</v>
      </c>
      <c r="D168" s="304" t="s">
        <v>36</v>
      </c>
      <c r="E168" s="304">
        <v>1</v>
      </c>
      <c r="F168" s="317"/>
      <c r="G168" s="318"/>
      <c r="H168" s="237">
        <f t="shared" si="10"/>
        <v>0</v>
      </c>
      <c r="I168" s="238">
        <f t="shared" si="11"/>
        <v>0</v>
      </c>
    </row>
    <row r="169" spans="1:14" x14ac:dyDescent="0.2">
      <c r="A169" s="375"/>
      <c r="B169" s="376" t="s">
        <v>559</v>
      </c>
      <c r="C169" s="377" t="s">
        <v>394</v>
      </c>
      <c r="D169" s="304" t="s">
        <v>36</v>
      </c>
      <c r="E169" s="304">
        <v>1</v>
      </c>
      <c r="F169" s="317"/>
      <c r="G169" s="318"/>
      <c r="H169" s="237">
        <f t="shared" si="10"/>
        <v>0</v>
      </c>
      <c r="I169" s="238">
        <f t="shared" si="11"/>
        <v>0</v>
      </c>
    </row>
    <row r="170" spans="1:14" ht="4.5" customHeight="1" x14ac:dyDescent="0.2">
      <c r="A170" s="375"/>
      <c r="B170" s="376"/>
      <c r="C170" s="377"/>
      <c r="D170" s="304"/>
      <c r="E170" s="304"/>
      <c r="F170" s="317"/>
      <c r="G170" s="318"/>
      <c r="H170" s="239"/>
      <c r="I170" s="240"/>
      <c r="J170" s="88"/>
      <c r="K170" s="13"/>
      <c r="L170" s="84"/>
      <c r="M170" s="85"/>
      <c r="N170" s="86"/>
    </row>
    <row r="171" spans="1:14" ht="24" customHeight="1" x14ac:dyDescent="0.2">
      <c r="A171" s="378">
        <v>21</v>
      </c>
      <c r="B171" s="376"/>
      <c r="C171" s="381" t="s">
        <v>395</v>
      </c>
      <c r="D171" s="390"/>
      <c r="E171" s="390"/>
      <c r="F171" s="317"/>
      <c r="G171" s="318"/>
      <c r="H171" s="243">
        <f>SUM(H172:H185)</f>
        <v>0</v>
      </c>
      <c r="I171" s="244">
        <f>SUM(I172:I185)</f>
        <v>0</v>
      </c>
    </row>
    <row r="172" spans="1:14" x14ac:dyDescent="0.2">
      <c r="A172" s="375"/>
      <c r="B172" s="376" t="s">
        <v>560</v>
      </c>
      <c r="C172" s="377" t="s">
        <v>396</v>
      </c>
      <c r="D172" s="304" t="s">
        <v>36</v>
      </c>
      <c r="E172" s="304">
        <v>1</v>
      </c>
      <c r="F172" s="317"/>
      <c r="G172" s="318"/>
      <c r="H172" s="237">
        <f t="shared" ref="H172:H187" si="12">+E172*F172</f>
        <v>0</v>
      </c>
      <c r="I172" s="238">
        <f t="shared" ref="I172:I187" si="13">+E172*G172</f>
        <v>0</v>
      </c>
    </row>
    <row r="173" spans="1:14" x14ac:dyDescent="0.2">
      <c r="A173" s="375"/>
      <c r="B173" s="376" t="s">
        <v>561</v>
      </c>
      <c r="C173" s="377" t="s">
        <v>397</v>
      </c>
      <c r="D173" s="304" t="s">
        <v>36</v>
      </c>
      <c r="E173" s="304">
        <v>1</v>
      </c>
      <c r="F173" s="317"/>
      <c r="G173" s="318"/>
      <c r="H173" s="237">
        <f t="shared" si="12"/>
        <v>0</v>
      </c>
      <c r="I173" s="238">
        <f t="shared" si="13"/>
        <v>0</v>
      </c>
    </row>
    <row r="174" spans="1:14" x14ac:dyDescent="0.2">
      <c r="A174" s="375"/>
      <c r="B174" s="376" t="s">
        <v>562</v>
      </c>
      <c r="C174" s="377" t="s">
        <v>398</v>
      </c>
      <c r="D174" s="304" t="s">
        <v>36</v>
      </c>
      <c r="E174" s="304">
        <v>1</v>
      </c>
      <c r="F174" s="317"/>
      <c r="G174" s="318"/>
      <c r="H174" s="237">
        <f t="shared" si="12"/>
        <v>0</v>
      </c>
      <c r="I174" s="238">
        <f t="shared" si="13"/>
        <v>0</v>
      </c>
    </row>
    <row r="175" spans="1:14" x14ac:dyDescent="0.2">
      <c r="A175" s="375"/>
      <c r="B175" s="376" t="s">
        <v>563</v>
      </c>
      <c r="C175" s="377" t="s">
        <v>399</v>
      </c>
      <c r="D175" s="304" t="s">
        <v>36</v>
      </c>
      <c r="E175" s="304">
        <v>1</v>
      </c>
      <c r="F175" s="317"/>
      <c r="G175" s="318"/>
      <c r="H175" s="237">
        <f t="shared" si="12"/>
        <v>0</v>
      </c>
      <c r="I175" s="238">
        <f t="shared" si="13"/>
        <v>0</v>
      </c>
    </row>
    <row r="176" spans="1:14" x14ac:dyDescent="0.2">
      <c r="A176" s="375"/>
      <c r="B176" s="376" t="s">
        <v>564</v>
      </c>
      <c r="C176" s="377" t="s">
        <v>400</v>
      </c>
      <c r="D176" s="304"/>
      <c r="E176" s="304"/>
      <c r="F176" s="317"/>
      <c r="G176" s="318"/>
      <c r="H176" s="237"/>
      <c r="I176" s="238"/>
    </row>
    <row r="177" spans="1:14" x14ac:dyDescent="0.2">
      <c r="A177" s="375"/>
      <c r="B177" s="376" t="s">
        <v>565</v>
      </c>
      <c r="C177" s="377" t="s">
        <v>401</v>
      </c>
      <c r="D177" s="304" t="s">
        <v>402</v>
      </c>
      <c r="E177" s="304">
        <v>1</v>
      </c>
      <c r="F177" s="317"/>
      <c r="G177" s="318"/>
      <c r="H177" s="237">
        <f t="shared" si="12"/>
        <v>0</v>
      </c>
      <c r="I177" s="238">
        <f t="shared" si="13"/>
        <v>0</v>
      </c>
    </row>
    <row r="178" spans="1:14" ht="25.5" x14ac:dyDescent="0.2">
      <c r="A178" s="375"/>
      <c r="B178" s="376" t="s">
        <v>566</v>
      </c>
      <c r="C178" s="377" t="s">
        <v>403</v>
      </c>
      <c r="D178" s="304" t="s">
        <v>369</v>
      </c>
      <c r="E178" s="304">
        <v>1</v>
      </c>
      <c r="F178" s="317"/>
      <c r="G178" s="318"/>
      <c r="H178" s="237">
        <f t="shared" si="12"/>
        <v>0</v>
      </c>
      <c r="I178" s="238">
        <f t="shared" si="13"/>
        <v>0</v>
      </c>
    </row>
    <row r="179" spans="1:14" ht="25.5" x14ac:dyDescent="0.2">
      <c r="A179" s="375"/>
      <c r="B179" s="376" t="s">
        <v>567</v>
      </c>
      <c r="C179" s="377" t="s">
        <v>404</v>
      </c>
      <c r="D179" s="304" t="s">
        <v>369</v>
      </c>
      <c r="E179" s="304">
        <v>1</v>
      </c>
      <c r="F179" s="317"/>
      <c r="G179" s="318"/>
      <c r="H179" s="237">
        <f t="shared" si="12"/>
        <v>0</v>
      </c>
      <c r="I179" s="238">
        <f t="shared" si="13"/>
        <v>0</v>
      </c>
    </row>
    <row r="180" spans="1:14" ht="25.5" x14ac:dyDescent="0.2">
      <c r="A180" s="375"/>
      <c r="B180" s="376" t="s">
        <v>568</v>
      </c>
      <c r="C180" s="377" t="s">
        <v>405</v>
      </c>
      <c r="D180" s="304" t="s">
        <v>402</v>
      </c>
      <c r="E180" s="304">
        <v>1</v>
      </c>
      <c r="F180" s="317"/>
      <c r="G180" s="318"/>
      <c r="H180" s="237">
        <f t="shared" si="12"/>
        <v>0</v>
      </c>
      <c r="I180" s="238">
        <f t="shared" si="13"/>
        <v>0</v>
      </c>
    </row>
    <row r="181" spans="1:14" ht="25.5" x14ac:dyDescent="0.2">
      <c r="A181" s="375"/>
      <c r="B181" s="376" t="s">
        <v>569</v>
      </c>
      <c r="C181" s="377" t="s">
        <v>406</v>
      </c>
      <c r="D181" s="304" t="s">
        <v>402</v>
      </c>
      <c r="E181" s="304">
        <v>1</v>
      </c>
      <c r="F181" s="317"/>
      <c r="G181" s="318"/>
      <c r="H181" s="237">
        <f t="shared" si="12"/>
        <v>0</v>
      </c>
      <c r="I181" s="238">
        <f t="shared" si="13"/>
        <v>0</v>
      </c>
    </row>
    <row r="182" spans="1:14" x14ac:dyDescent="0.2">
      <c r="A182" s="375"/>
      <c r="B182" s="376" t="s">
        <v>570</v>
      </c>
      <c r="C182" s="377" t="s">
        <v>407</v>
      </c>
      <c r="D182" s="304" t="s">
        <v>36</v>
      </c>
      <c r="E182" s="304">
        <v>1</v>
      </c>
      <c r="F182" s="317"/>
      <c r="G182" s="318"/>
      <c r="H182" s="237">
        <f t="shared" si="12"/>
        <v>0</v>
      </c>
      <c r="I182" s="238">
        <f t="shared" si="13"/>
        <v>0</v>
      </c>
    </row>
    <row r="183" spans="1:14" x14ac:dyDescent="0.2">
      <c r="A183" s="375"/>
      <c r="B183" s="376" t="s">
        <v>571</v>
      </c>
      <c r="C183" s="377" t="s">
        <v>408</v>
      </c>
      <c r="D183" s="304" t="s">
        <v>402</v>
      </c>
      <c r="E183" s="304">
        <v>1</v>
      </c>
      <c r="F183" s="317"/>
      <c r="G183" s="318"/>
      <c r="H183" s="237">
        <f t="shared" si="12"/>
        <v>0</v>
      </c>
      <c r="I183" s="238">
        <f t="shared" si="13"/>
        <v>0</v>
      </c>
    </row>
    <row r="184" spans="1:14" x14ac:dyDescent="0.2">
      <c r="A184" s="375"/>
      <c r="B184" s="376" t="s">
        <v>572</v>
      </c>
      <c r="C184" s="377" t="s">
        <v>409</v>
      </c>
      <c r="D184" s="304" t="s">
        <v>402</v>
      </c>
      <c r="E184" s="304">
        <v>1</v>
      </c>
      <c r="F184" s="317"/>
      <c r="G184" s="318"/>
      <c r="H184" s="237">
        <f t="shared" si="12"/>
        <v>0</v>
      </c>
      <c r="I184" s="238">
        <f t="shared" si="13"/>
        <v>0</v>
      </c>
    </row>
    <row r="185" spans="1:14" x14ac:dyDescent="0.2">
      <c r="A185" s="375"/>
      <c r="B185" s="376" t="s">
        <v>573</v>
      </c>
      <c r="C185" s="377" t="s">
        <v>410</v>
      </c>
      <c r="D185" s="304" t="s">
        <v>369</v>
      </c>
      <c r="E185" s="304">
        <v>1</v>
      </c>
      <c r="F185" s="317"/>
      <c r="G185" s="318"/>
      <c r="H185" s="237">
        <f t="shared" si="12"/>
        <v>0</v>
      </c>
      <c r="I185" s="238">
        <f t="shared" si="13"/>
        <v>0</v>
      </c>
    </row>
    <row r="186" spans="1:14" ht="4.5" customHeight="1" x14ac:dyDescent="0.2">
      <c r="A186" s="375"/>
      <c r="B186" s="376"/>
      <c r="C186" s="377"/>
      <c r="D186" s="304"/>
      <c r="E186" s="304"/>
      <c r="F186" s="317"/>
      <c r="G186" s="318"/>
      <c r="H186" s="239"/>
      <c r="I186" s="240"/>
      <c r="J186" s="88"/>
      <c r="K186" s="13"/>
      <c r="L186" s="84"/>
      <c r="M186" s="85"/>
      <c r="N186" s="86"/>
    </row>
    <row r="187" spans="1:14" ht="38.25" x14ac:dyDescent="0.2">
      <c r="A187" s="378">
        <v>22</v>
      </c>
      <c r="B187" s="376"/>
      <c r="C187" s="381" t="s">
        <v>574</v>
      </c>
      <c r="D187" s="304" t="s">
        <v>36</v>
      </c>
      <c r="E187" s="304">
        <v>1</v>
      </c>
      <c r="F187" s="317"/>
      <c r="G187" s="318"/>
      <c r="H187" s="243">
        <f t="shared" si="12"/>
        <v>0</v>
      </c>
      <c r="I187" s="244">
        <f t="shared" si="13"/>
        <v>0</v>
      </c>
    </row>
    <row r="188" spans="1:14" ht="4.5" customHeight="1" x14ac:dyDescent="0.2">
      <c r="A188" s="375"/>
      <c r="B188" s="376"/>
      <c r="C188" s="377"/>
      <c r="D188" s="304"/>
      <c r="E188" s="304"/>
      <c r="F188" s="317"/>
      <c r="G188" s="318"/>
      <c r="H188" s="239"/>
      <c r="I188" s="240"/>
      <c r="J188" s="88"/>
      <c r="K188" s="13"/>
      <c r="L188" s="84"/>
      <c r="M188" s="85"/>
      <c r="N188" s="86"/>
    </row>
    <row r="189" spans="1:14" x14ac:dyDescent="0.2">
      <c r="A189" s="378">
        <v>23</v>
      </c>
      <c r="B189" s="376"/>
      <c r="C189" s="381" t="s">
        <v>411</v>
      </c>
      <c r="D189" s="390"/>
      <c r="E189" s="390"/>
      <c r="F189" s="317"/>
      <c r="G189" s="318"/>
      <c r="H189" s="243">
        <f>SUM(H190:H192)</f>
        <v>0</v>
      </c>
      <c r="I189" s="244">
        <f>SUM(I190:I192)</f>
        <v>0</v>
      </c>
    </row>
    <row r="190" spans="1:14" ht="25.5" x14ac:dyDescent="0.2">
      <c r="A190" s="375"/>
      <c r="B190" s="376" t="s">
        <v>377</v>
      </c>
      <c r="C190" s="377" t="s">
        <v>412</v>
      </c>
      <c r="D190" s="304" t="s">
        <v>369</v>
      </c>
      <c r="E190" s="304">
        <v>1</v>
      </c>
      <c r="F190" s="317"/>
      <c r="G190" s="318"/>
      <c r="H190" s="237">
        <f t="shared" ref="H190:H221" si="14">+E190*F190</f>
        <v>0</v>
      </c>
      <c r="I190" s="238">
        <f t="shared" ref="I190:I221" si="15">+E190*G190</f>
        <v>0</v>
      </c>
    </row>
    <row r="191" spans="1:14" x14ac:dyDescent="0.2">
      <c r="A191" s="375"/>
      <c r="B191" s="376" t="s">
        <v>379</v>
      </c>
      <c r="C191" s="377" t="s">
        <v>413</v>
      </c>
      <c r="D191" s="304" t="s">
        <v>402</v>
      </c>
      <c r="E191" s="304">
        <v>1</v>
      </c>
      <c r="F191" s="317"/>
      <c r="G191" s="318"/>
      <c r="H191" s="237">
        <f t="shared" si="14"/>
        <v>0</v>
      </c>
      <c r="I191" s="238">
        <f t="shared" si="15"/>
        <v>0</v>
      </c>
    </row>
    <row r="192" spans="1:14" x14ac:dyDescent="0.2">
      <c r="A192" s="375"/>
      <c r="B192" s="376" t="s">
        <v>575</v>
      </c>
      <c r="C192" s="377" t="s">
        <v>414</v>
      </c>
      <c r="D192" s="304" t="s">
        <v>402</v>
      </c>
      <c r="E192" s="304">
        <v>1</v>
      </c>
      <c r="F192" s="317"/>
      <c r="G192" s="318"/>
      <c r="H192" s="237">
        <f t="shared" si="14"/>
        <v>0</v>
      </c>
      <c r="I192" s="238">
        <f t="shared" si="15"/>
        <v>0</v>
      </c>
    </row>
    <row r="193" spans="1:14" ht="4.5" customHeight="1" x14ac:dyDescent="0.2">
      <c r="A193" s="375"/>
      <c r="B193" s="376"/>
      <c r="C193" s="377"/>
      <c r="D193" s="304"/>
      <c r="E193" s="304"/>
      <c r="F193" s="317"/>
      <c r="G193" s="318"/>
      <c r="H193" s="239"/>
      <c r="I193" s="240"/>
      <c r="J193" s="88"/>
      <c r="K193" s="13"/>
      <c r="L193" s="84"/>
      <c r="M193" s="85"/>
      <c r="N193" s="86"/>
    </row>
    <row r="194" spans="1:14" x14ac:dyDescent="0.2">
      <c r="A194" s="378">
        <v>24</v>
      </c>
      <c r="B194" s="376"/>
      <c r="C194" s="383" t="s">
        <v>495</v>
      </c>
      <c r="D194" s="390"/>
      <c r="E194" s="390"/>
      <c r="F194" s="317"/>
      <c r="G194" s="318"/>
      <c r="H194" s="243">
        <f>+H195+H203+H209+H213</f>
        <v>0</v>
      </c>
      <c r="I194" s="244">
        <f>+I195+I203+I209+I213</f>
        <v>0</v>
      </c>
    </row>
    <row r="195" spans="1:14" x14ac:dyDescent="0.2">
      <c r="A195" s="375"/>
      <c r="B195" s="384" t="s">
        <v>372</v>
      </c>
      <c r="C195" s="385" t="s">
        <v>576</v>
      </c>
      <c r="D195" s="304"/>
      <c r="E195" s="304"/>
      <c r="F195" s="317"/>
      <c r="G195" s="318"/>
      <c r="H195" s="243">
        <f>SUM(H196:H202)</f>
        <v>0</v>
      </c>
      <c r="I195" s="244">
        <f>SUM(I196:I202)</f>
        <v>0</v>
      </c>
    </row>
    <row r="196" spans="1:14" x14ac:dyDescent="0.2">
      <c r="A196" s="375"/>
      <c r="B196" s="376" t="s">
        <v>580</v>
      </c>
      <c r="C196" s="377" t="s">
        <v>415</v>
      </c>
      <c r="D196" s="304" t="s">
        <v>402</v>
      </c>
      <c r="E196" s="304">
        <v>1</v>
      </c>
      <c r="F196" s="317"/>
      <c r="G196" s="318"/>
      <c r="H196" s="237">
        <f>+E196*F196</f>
        <v>0</v>
      </c>
      <c r="I196" s="238">
        <f>+E196*G196</f>
        <v>0</v>
      </c>
    </row>
    <row r="197" spans="1:14" x14ac:dyDescent="0.2">
      <c r="A197" s="375"/>
      <c r="B197" s="376" t="s">
        <v>581</v>
      </c>
      <c r="C197" s="377" t="s">
        <v>416</v>
      </c>
      <c r="D197" s="304" t="s">
        <v>402</v>
      </c>
      <c r="E197" s="304">
        <v>1</v>
      </c>
      <c r="F197" s="317"/>
      <c r="G197" s="318"/>
      <c r="H197" s="237">
        <f>+E197*F197</f>
        <v>0</v>
      </c>
      <c r="I197" s="238">
        <f>+E197*G197</f>
        <v>0</v>
      </c>
    </row>
    <row r="198" spans="1:14" x14ac:dyDescent="0.2">
      <c r="A198" s="375"/>
      <c r="B198" s="376" t="s">
        <v>582</v>
      </c>
      <c r="C198" s="377" t="s">
        <v>417</v>
      </c>
      <c r="D198" s="304" t="s">
        <v>402</v>
      </c>
      <c r="E198" s="304">
        <v>1</v>
      </c>
      <c r="F198" s="317"/>
      <c r="G198" s="318"/>
      <c r="H198" s="237">
        <f t="shared" si="14"/>
        <v>0</v>
      </c>
      <c r="I198" s="238">
        <f t="shared" si="15"/>
        <v>0</v>
      </c>
    </row>
    <row r="199" spans="1:14" x14ac:dyDescent="0.2">
      <c r="A199" s="375"/>
      <c r="B199" s="376" t="s">
        <v>583</v>
      </c>
      <c r="C199" s="377" t="s">
        <v>418</v>
      </c>
      <c r="D199" s="304" t="s">
        <v>402</v>
      </c>
      <c r="E199" s="304">
        <v>2</v>
      </c>
      <c r="F199" s="317"/>
      <c r="G199" s="318"/>
      <c r="H199" s="237">
        <f t="shared" si="14"/>
        <v>0</v>
      </c>
      <c r="I199" s="238">
        <f t="shared" si="15"/>
        <v>0</v>
      </c>
    </row>
    <row r="200" spans="1:14" x14ac:dyDescent="0.2">
      <c r="A200" s="375"/>
      <c r="B200" s="376" t="s">
        <v>584</v>
      </c>
      <c r="C200" s="377" t="s">
        <v>419</v>
      </c>
      <c r="D200" s="304" t="s">
        <v>402</v>
      </c>
      <c r="E200" s="304">
        <v>2</v>
      </c>
      <c r="F200" s="317"/>
      <c r="G200" s="318"/>
      <c r="H200" s="243">
        <f t="shared" si="14"/>
        <v>0</v>
      </c>
      <c r="I200" s="244">
        <f t="shared" si="15"/>
        <v>0</v>
      </c>
    </row>
    <row r="201" spans="1:14" x14ac:dyDescent="0.2">
      <c r="A201" s="375"/>
      <c r="B201" s="376" t="s">
        <v>585</v>
      </c>
      <c r="C201" s="377" t="s">
        <v>420</v>
      </c>
      <c r="D201" s="304" t="s">
        <v>402</v>
      </c>
      <c r="E201" s="304">
        <v>1</v>
      </c>
      <c r="F201" s="317"/>
      <c r="G201" s="318"/>
      <c r="H201" s="237">
        <f t="shared" si="14"/>
        <v>0</v>
      </c>
      <c r="I201" s="238">
        <f t="shared" si="15"/>
        <v>0</v>
      </c>
    </row>
    <row r="202" spans="1:14" x14ac:dyDescent="0.2">
      <c r="A202" s="375"/>
      <c r="B202" s="376" t="s">
        <v>586</v>
      </c>
      <c r="C202" s="377" t="s">
        <v>421</v>
      </c>
      <c r="D202" s="304" t="s">
        <v>402</v>
      </c>
      <c r="E202" s="304">
        <v>1</v>
      </c>
      <c r="F202" s="317"/>
      <c r="G202" s="318"/>
      <c r="H202" s="237">
        <f t="shared" si="14"/>
        <v>0</v>
      </c>
      <c r="I202" s="238">
        <f t="shared" si="15"/>
        <v>0</v>
      </c>
    </row>
    <row r="203" spans="1:14" x14ac:dyDescent="0.2">
      <c r="A203" s="375"/>
      <c r="B203" s="384" t="s">
        <v>374</v>
      </c>
      <c r="C203" s="385" t="s">
        <v>577</v>
      </c>
      <c r="D203" s="304"/>
      <c r="E203" s="304"/>
      <c r="F203" s="317"/>
      <c r="G203" s="318"/>
      <c r="H203" s="254">
        <f>SUM(H204:H208)</f>
        <v>0</v>
      </c>
      <c r="I203" s="252">
        <f>SUM(I204:I208)</f>
        <v>0</v>
      </c>
    </row>
    <row r="204" spans="1:14" ht="25.5" x14ac:dyDescent="0.2">
      <c r="A204" s="375"/>
      <c r="B204" s="376" t="s">
        <v>587</v>
      </c>
      <c r="C204" s="377" t="s">
        <v>422</v>
      </c>
      <c r="D204" s="304" t="s">
        <v>402</v>
      </c>
      <c r="E204" s="304">
        <v>1</v>
      </c>
      <c r="F204" s="317"/>
      <c r="G204" s="318"/>
      <c r="H204" s="237">
        <f t="shared" si="14"/>
        <v>0</v>
      </c>
      <c r="I204" s="238">
        <f t="shared" si="15"/>
        <v>0</v>
      </c>
    </row>
    <row r="205" spans="1:14" ht="25.5" x14ac:dyDescent="0.2">
      <c r="A205" s="375"/>
      <c r="B205" s="376" t="s">
        <v>588</v>
      </c>
      <c r="C205" s="377" t="s">
        <v>423</v>
      </c>
      <c r="D205" s="304" t="s">
        <v>402</v>
      </c>
      <c r="E205" s="304">
        <v>1</v>
      </c>
      <c r="F205" s="317"/>
      <c r="G205" s="318"/>
      <c r="H205" s="237">
        <f t="shared" si="14"/>
        <v>0</v>
      </c>
      <c r="I205" s="238">
        <f t="shared" si="15"/>
        <v>0</v>
      </c>
    </row>
    <row r="206" spans="1:14" ht="25.5" x14ac:dyDescent="0.2">
      <c r="A206" s="375"/>
      <c r="B206" s="376" t="s">
        <v>589</v>
      </c>
      <c r="C206" s="377" t="s">
        <v>424</v>
      </c>
      <c r="D206" s="304" t="s">
        <v>402</v>
      </c>
      <c r="E206" s="304">
        <v>1</v>
      </c>
      <c r="F206" s="317"/>
      <c r="G206" s="318"/>
      <c r="H206" s="237">
        <f t="shared" si="14"/>
        <v>0</v>
      </c>
      <c r="I206" s="238">
        <f t="shared" si="15"/>
        <v>0</v>
      </c>
    </row>
    <row r="207" spans="1:14" x14ac:dyDescent="0.2">
      <c r="A207" s="375"/>
      <c r="B207" s="376" t="s">
        <v>590</v>
      </c>
      <c r="C207" s="377" t="s">
        <v>425</v>
      </c>
      <c r="D207" s="304" t="s">
        <v>402</v>
      </c>
      <c r="E207" s="304">
        <v>1</v>
      </c>
      <c r="F207" s="317"/>
      <c r="G207" s="318"/>
      <c r="H207" s="237">
        <f t="shared" si="14"/>
        <v>0</v>
      </c>
      <c r="I207" s="238">
        <f t="shared" si="15"/>
        <v>0</v>
      </c>
    </row>
    <row r="208" spans="1:14" x14ac:dyDescent="0.2">
      <c r="A208" s="375"/>
      <c r="B208" s="376" t="s">
        <v>591</v>
      </c>
      <c r="C208" s="377" t="s">
        <v>426</v>
      </c>
      <c r="D208" s="304" t="s">
        <v>402</v>
      </c>
      <c r="E208" s="304">
        <v>1</v>
      </c>
      <c r="F208" s="317"/>
      <c r="G208" s="318"/>
      <c r="H208" s="237">
        <f t="shared" si="14"/>
        <v>0</v>
      </c>
      <c r="I208" s="238">
        <f t="shared" si="15"/>
        <v>0</v>
      </c>
    </row>
    <row r="209" spans="1:14" x14ac:dyDescent="0.2">
      <c r="A209" s="375"/>
      <c r="B209" s="384" t="s">
        <v>384</v>
      </c>
      <c r="C209" s="385" t="s">
        <v>578</v>
      </c>
      <c r="D209" s="304"/>
      <c r="E209" s="304"/>
      <c r="F209" s="317"/>
      <c r="G209" s="318"/>
      <c r="H209" s="254">
        <f>SUM(H210:H212)</f>
        <v>0</v>
      </c>
      <c r="I209" s="252">
        <f>SUM(I210:I212)</f>
        <v>0</v>
      </c>
    </row>
    <row r="210" spans="1:14" x14ac:dyDescent="0.2">
      <c r="A210" s="375"/>
      <c r="B210" s="376" t="s">
        <v>592</v>
      </c>
      <c r="C210" s="377" t="s">
        <v>427</v>
      </c>
      <c r="D210" s="304" t="s">
        <v>402</v>
      </c>
      <c r="E210" s="304">
        <v>1</v>
      </c>
      <c r="F210" s="317"/>
      <c r="G210" s="318"/>
      <c r="H210" s="237">
        <f t="shared" si="14"/>
        <v>0</v>
      </c>
      <c r="I210" s="238">
        <f t="shared" si="15"/>
        <v>0</v>
      </c>
    </row>
    <row r="211" spans="1:14" x14ac:dyDescent="0.2">
      <c r="A211" s="375"/>
      <c r="B211" s="376" t="s">
        <v>593</v>
      </c>
      <c r="C211" s="377" t="s">
        <v>428</v>
      </c>
      <c r="D211" s="304" t="s">
        <v>402</v>
      </c>
      <c r="E211" s="304">
        <v>1</v>
      </c>
      <c r="F211" s="317"/>
      <c r="G211" s="318"/>
      <c r="H211" s="237">
        <f t="shared" si="14"/>
        <v>0</v>
      </c>
      <c r="I211" s="238">
        <f t="shared" si="15"/>
        <v>0</v>
      </c>
    </row>
    <row r="212" spans="1:14" x14ac:dyDescent="0.2">
      <c r="A212" s="375"/>
      <c r="B212" s="376" t="s">
        <v>594</v>
      </c>
      <c r="C212" s="377" t="s">
        <v>426</v>
      </c>
      <c r="D212" s="304" t="s">
        <v>402</v>
      </c>
      <c r="E212" s="304">
        <v>1</v>
      </c>
      <c r="F212" s="317"/>
      <c r="G212" s="318"/>
      <c r="H212" s="237">
        <f t="shared" si="14"/>
        <v>0</v>
      </c>
      <c r="I212" s="238">
        <f t="shared" si="15"/>
        <v>0</v>
      </c>
    </row>
    <row r="213" spans="1:14" x14ac:dyDescent="0.2">
      <c r="A213" s="375"/>
      <c r="B213" s="384" t="s">
        <v>429</v>
      </c>
      <c r="C213" s="385" t="s">
        <v>579</v>
      </c>
      <c r="D213" s="304"/>
      <c r="E213" s="304"/>
      <c r="F213" s="317"/>
      <c r="G213" s="318"/>
      <c r="H213" s="254">
        <f>SUM(H214:H221)</f>
        <v>0</v>
      </c>
      <c r="I213" s="252">
        <f>SUM(I214:I221)</f>
        <v>0</v>
      </c>
    </row>
    <row r="214" spans="1:14" x14ac:dyDescent="0.2">
      <c r="A214" s="375"/>
      <c r="B214" s="376" t="s">
        <v>430</v>
      </c>
      <c r="C214" s="377" t="s">
        <v>431</v>
      </c>
      <c r="D214" s="304" t="s">
        <v>402</v>
      </c>
      <c r="E214" s="304">
        <v>2</v>
      </c>
      <c r="F214" s="317"/>
      <c r="G214" s="318"/>
      <c r="H214" s="237">
        <f t="shared" si="14"/>
        <v>0</v>
      </c>
      <c r="I214" s="238">
        <f t="shared" si="15"/>
        <v>0</v>
      </c>
    </row>
    <row r="215" spans="1:14" x14ac:dyDescent="0.2">
      <c r="A215" s="375"/>
      <c r="B215" s="376" t="s">
        <v>432</v>
      </c>
      <c r="C215" s="377" t="s">
        <v>433</v>
      </c>
      <c r="D215" s="304" t="s">
        <v>402</v>
      </c>
      <c r="E215" s="304">
        <v>1</v>
      </c>
      <c r="F215" s="317"/>
      <c r="G215" s="318"/>
      <c r="H215" s="237">
        <f t="shared" si="14"/>
        <v>0</v>
      </c>
      <c r="I215" s="238">
        <f t="shared" si="15"/>
        <v>0</v>
      </c>
    </row>
    <row r="216" spans="1:14" x14ac:dyDescent="0.2">
      <c r="A216" s="375"/>
      <c r="B216" s="376" t="s">
        <v>434</v>
      </c>
      <c r="C216" s="377" t="s">
        <v>435</v>
      </c>
      <c r="D216" s="304" t="s">
        <v>36</v>
      </c>
      <c r="E216" s="331">
        <v>1</v>
      </c>
      <c r="F216" s="317"/>
      <c r="G216" s="318"/>
      <c r="H216" s="237">
        <f t="shared" si="14"/>
        <v>0</v>
      </c>
      <c r="I216" s="238">
        <f t="shared" si="15"/>
        <v>0</v>
      </c>
    </row>
    <row r="217" spans="1:14" x14ac:dyDescent="0.2">
      <c r="A217" s="375"/>
      <c r="B217" s="376" t="s">
        <v>436</v>
      </c>
      <c r="C217" s="377" t="s">
        <v>437</v>
      </c>
      <c r="D217" s="304" t="s">
        <v>402</v>
      </c>
      <c r="E217" s="304">
        <v>50</v>
      </c>
      <c r="F217" s="317"/>
      <c r="G217" s="318"/>
      <c r="H217" s="237">
        <f t="shared" si="14"/>
        <v>0</v>
      </c>
      <c r="I217" s="238">
        <f t="shared" si="15"/>
        <v>0</v>
      </c>
    </row>
    <row r="218" spans="1:14" x14ac:dyDescent="0.2">
      <c r="A218" s="375"/>
      <c r="B218" s="376" t="s">
        <v>438</v>
      </c>
      <c r="C218" s="377" t="s">
        <v>439</v>
      </c>
      <c r="D218" s="304" t="s">
        <v>402</v>
      </c>
      <c r="E218" s="304">
        <v>100</v>
      </c>
      <c r="F218" s="317"/>
      <c r="G218" s="318"/>
      <c r="H218" s="237">
        <f t="shared" si="14"/>
        <v>0</v>
      </c>
      <c r="I218" s="238">
        <f t="shared" si="15"/>
        <v>0</v>
      </c>
    </row>
    <row r="219" spans="1:14" x14ac:dyDescent="0.2">
      <c r="A219" s="375"/>
      <c r="B219" s="376" t="s">
        <v>440</v>
      </c>
      <c r="C219" s="377" t="s">
        <v>441</v>
      </c>
      <c r="D219" s="304" t="s">
        <v>402</v>
      </c>
      <c r="E219" s="304">
        <v>2</v>
      </c>
      <c r="F219" s="317"/>
      <c r="G219" s="318"/>
      <c r="H219" s="237">
        <f t="shared" si="14"/>
        <v>0</v>
      </c>
      <c r="I219" s="238">
        <f t="shared" si="15"/>
        <v>0</v>
      </c>
    </row>
    <row r="220" spans="1:14" x14ac:dyDescent="0.2">
      <c r="A220" s="375"/>
      <c r="B220" s="376" t="s">
        <v>442</v>
      </c>
      <c r="C220" s="377" t="s">
        <v>443</v>
      </c>
      <c r="D220" s="304" t="s">
        <v>36</v>
      </c>
      <c r="E220" s="331">
        <v>1</v>
      </c>
      <c r="F220" s="317"/>
      <c r="G220" s="318"/>
      <c r="H220" s="237">
        <f t="shared" si="14"/>
        <v>0</v>
      </c>
      <c r="I220" s="238">
        <f t="shared" si="15"/>
        <v>0</v>
      </c>
    </row>
    <row r="221" spans="1:14" x14ac:dyDescent="0.2">
      <c r="A221" s="375"/>
      <c r="B221" s="376" t="s">
        <v>444</v>
      </c>
      <c r="C221" s="377" t="s">
        <v>445</v>
      </c>
      <c r="D221" s="304" t="s">
        <v>402</v>
      </c>
      <c r="E221" s="304">
        <v>1</v>
      </c>
      <c r="F221" s="317"/>
      <c r="G221" s="318"/>
      <c r="H221" s="237">
        <f t="shared" si="14"/>
        <v>0</v>
      </c>
      <c r="I221" s="238">
        <f t="shared" si="15"/>
        <v>0</v>
      </c>
    </row>
    <row r="222" spans="1:14" ht="4.5" customHeight="1" x14ac:dyDescent="0.2">
      <c r="A222" s="375"/>
      <c r="B222" s="376"/>
      <c r="C222" s="377"/>
      <c r="D222" s="304"/>
      <c r="E222" s="304"/>
      <c r="F222" s="317"/>
      <c r="G222" s="318"/>
      <c r="H222" s="239"/>
      <c r="I222" s="240"/>
      <c r="J222" s="88"/>
      <c r="K222" s="13"/>
      <c r="L222" s="84"/>
      <c r="M222" s="85"/>
      <c r="N222" s="86"/>
    </row>
    <row r="223" spans="1:14" ht="25.5" x14ac:dyDescent="0.2">
      <c r="A223" s="378">
        <v>25</v>
      </c>
      <c r="B223" s="376"/>
      <c r="C223" s="381" t="s">
        <v>446</v>
      </c>
      <c r="D223" s="304" t="s">
        <v>369</v>
      </c>
      <c r="E223" s="304">
        <v>1</v>
      </c>
      <c r="F223" s="317"/>
      <c r="G223" s="318"/>
      <c r="H223" s="243">
        <f>+E223*F223</f>
        <v>0</v>
      </c>
      <c r="I223" s="244">
        <f>+E223*G223</f>
        <v>0</v>
      </c>
    </row>
    <row r="224" spans="1:14" ht="4.5" customHeight="1" x14ac:dyDescent="0.2">
      <c r="A224" s="375"/>
      <c r="B224" s="376"/>
      <c r="C224" s="377"/>
      <c r="D224" s="304"/>
      <c r="E224" s="304"/>
      <c r="F224" s="317"/>
      <c r="G224" s="318"/>
      <c r="H224" s="239"/>
      <c r="I224" s="240"/>
      <c r="J224" s="88"/>
      <c r="K224" s="13"/>
      <c r="L224" s="84"/>
      <c r="M224" s="85"/>
      <c r="N224" s="86"/>
    </row>
    <row r="225" spans="1:14" ht="38.25" x14ac:dyDescent="0.2">
      <c r="A225" s="378">
        <v>26</v>
      </c>
      <c r="B225" s="376"/>
      <c r="C225" s="381" t="s">
        <v>595</v>
      </c>
      <c r="D225" s="304" t="s">
        <v>369</v>
      </c>
      <c r="E225" s="304">
        <v>1</v>
      </c>
      <c r="F225" s="317"/>
      <c r="G225" s="318"/>
      <c r="H225" s="243">
        <f>+E225*F225</f>
        <v>0</v>
      </c>
      <c r="I225" s="244">
        <f>+E225*G225</f>
        <v>0</v>
      </c>
    </row>
    <row r="226" spans="1:14" ht="4.5" customHeight="1" x14ac:dyDescent="0.2">
      <c r="A226" s="375"/>
      <c r="B226" s="376"/>
      <c r="C226" s="377"/>
      <c r="D226" s="304"/>
      <c r="E226" s="304"/>
      <c r="F226" s="317"/>
      <c r="G226" s="318"/>
      <c r="H226" s="239"/>
      <c r="I226" s="240"/>
      <c r="J226" s="88"/>
      <c r="K226" s="13"/>
      <c r="L226" s="84"/>
      <c r="M226" s="85"/>
      <c r="N226" s="86"/>
    </row>
    <row r="227" spans="1:14" ht="38.25" x14ac:dyDescent="0.2">
      <c r="A227" s="378">
        <v>27</v>
      </c>
      <c r="B227" s="376"/>
      <c r="C227" s="381" t="s">
        <v>596</v>
      </c>
      <c r="D227" s="304" t="s">
        <v>369</v>
      </c>
      <c r="E227" s="304">
        <v>1</v>
      </c>
      <c r="F227" s="317"/>
      <c r="G227" s="318"/>
      <c r="H227" s="243">
        <f>+E227*F227</f>
        <v>0</v>
      </c>
      <c r="I227" s="244">
        <f>+E227*G227</f>
        <v>0</v>
      </c>
    </row>
    <row r="228" spans="1:14" ht="4.5" customHeight="1" x14ac:dyDescent="0.2">
      <c r="A228" s="375"/>
      <c r="B228" s="376"/>
      <c r="C228" s="377"/>
      <c r="D228" s="304"/>
      <c r="E228" s="304"/>
      <c r="F228" s="317"/>
      <c r="G228" s="318"/>
      <c r="H228" s="239"/>
      <c r="I228" s="240"/>
      <c r="J228" s="88"/>
      <c r="K228" s="13"/>
      <c r="L228" s="84"/>
      <c r="M228" s="85"/>
      <c r="N228" s="86"/>
    </row>
    <row r="229" spans="1:14" x14ac:dyDescent="0.2">
      <c r="A229" s="378">
        <v>28</v>
      </c>
      <c r="B229" s="376"/>
      <c r="C229" s="381" t="s">
        <v>447</v>
      </c>
      <c r="D229" s="304" t="s">
        <v>402</v>
      </c>
      <c r="E229" s="304">
        <v>1</v>
      </c>
      <c r="F229" s="317"/>
      <c r="G229" s="318"/>
      <c r="H229" s="243">
        <f>+E229*F229</f>
        <v>0</v>
      </c>
      <c r="I229" s="244">
        <f>+E229*G229</f>
        <v>0</v>
      </c>
    </row>
    <row r="230" spans="1:14" ht="4.5" customHeight="1" x14ac:dyDescent="0.2">
      <c r="A230" s="36"/>
      <c r="B230" s="58"/>
      <c r="C230" s="59"/>
      <c r="D230" s="330"/>
      <c r="E230" s="392"/>
      <c r="F230" s="393"/>
      <c r="G230" s="394"/>
      <c r="H230" s="231"/>
      <c r="I230" s="232"/>
      <c r="J230" s="88"/>
      <c r="K230" s="13"/>
      <c r="L230" s="84"/>
      <c r="M230" s="85"/>
      <c r="N230" s="86"/>
    </row>
    <row r="231" spans="1:14" ht="15" x14ac:dyDescent="0.2">
      <c r="A231" s="395"/>
      <c r="B231" s="396"/>
      <c r="C231" s="397"/>
      <c r="D231" s="304"/>
      <c r="E231" s="304"/>
      <c r="F231" s="317"/>
      <c r="G231" s="318"/>
      <c r="H231" s="160">
        <f t="shared" ref="H231:H240" si="16">+E231*F231</f>
        <v>0</v>
      </c>
      <c r="I231" s="161">
        <f t="shared" ref="I231:I240" si="17">E231*G231</f>
        <v>0</v>
      </c>
    </row>
    <row r="232" spans="1:14" ht="15" x14ac:dyDescent="0.2">
      <c r="A232" s="395"/>
      <c r="B232" s="396"/>
      <c r="C232" s="397"/>
      <c r="D232" s="304"/>
      <c r="E232" s="304"/>
      <c r="F232" s="317"/>
      <c r="G232" s="318"/>
      <c r="H232" s="160">
        <f t="shared" si="16"/>
        <v>0</v>
      </c>
      <c r="I232" s="161">
        <f t="shared" si="17"/>
        <v>0</v>
      </c>
    </row>
    <row r="233" spans="1:14" ht="15" x14ac:dyDescent="0.2">
      <c r="A233" s="395"/>
      <c r="B233" s="396"/>
      <c r="C233" s="397"/>
      <c r="D233" s="304"/>
      <c r="E233" s="304"/>
      <c r="F233" s="317"/>
      <c r="G233" s="318"/>
      <c r="H233" s="160">
        <f t="shared" si="16"/>
        <v>0</v>
      </c>
      <c r="I233" s="161">
        <f t="shared" si="17"/>
        <v>0</v>
      </c>
    </row>
    <row r="234" spans="1:14" ht="15" x14ac:dyDescent="0.2">
      <c r="A234" s="395"/>
      <c r="B234" s="396"/>
      <c r="C234" s="397"/>
      <c r="D234" s="304"/>
      <c r="E234" s="304"/>
      <c r="F234" s="317"/>
      <c r="G234" s="318"/>
      <c r="H234" s="160">
        <f t="shared" si="16"/>
        <v>0</v>
      </c>
      <c r="I234" s="161">
        <f t="shared" si="17"/>
        <v>0</v>
      </c>
    </row>
    <row r="235" spans="1:14" ht="15" x14ac:dyDescent="0.2">
      <c r="A235" s="395"/>
      <c r="B235" s="396"/>
      <c r="C235" s="397"/>
      <c r="D235" s="304"/>
      <c r="E235" s="304"/>
      <c r="F235" s="317"/>
      <c r="G235" s="318"/>
      <c r="H235" s="160">
        <f t="shared" si="16"/>
        <v>0</v>
      </c>
      <c r="I235" s="161">
        <f t="shared" si="17"/>
        <v>0</v>
      </c>
    </row>
    <row r="236" spans="1:14" ht="15" x14ac:dyDescent="0.2">
      <c r="A236" s="395"/>
      <c r="B236" s="396"/>
      <c r="C236" s="397"/>
      <c r="D236" s="304"/>
      <c r="E236" s="304"/>
      <c r="F236" s="317"/>
      <c r="G236" s="318"/>
      <c r="H236" s="160">
        <f t="shared" si="16"/>
        <v>0</v>
      </c>
      <c r="I236" s="161">
        <f t="shared" si="17"/>
        <v>0</v>
      </c>
    </row>
    <row r="237" spans="1:14" ht="15" x14ac:dyDescent="0.2">
      <c r="A237" s="395"/>
      <c r="B237" s="396"/>
      <c r="C237" s="397"/>
      <c r="D237" s="304"/>
      <c r="E237" s="304"/>
      <c r="F237" s="317"/>
      <c r="G237" s="318"/>
      <c r="H237" s="160">
        <f t="shared" si="16"/>
        <v>0</v>
      </c>
      <c r="I237" s="161">
        <f t="shared" si="17"/>
        <v>0</v>
      </c>
    </row>
    <row r="238" spans="1:14" ht="15" x14ac:dyDescent="0.2">
      <c r="A238" s="395"/>
      <c r="B238" s="396"/>
      <c r="C238" s="397"/>
      <c r="D238" s="304"/>
      <c r="E238" s="304"/>
      <c r="F238" s="317"/>
      <c r="G238" s="318"/>
      <c r="H238" s="160">
        <f t="shared" si="16"/>
        <v>0</v>
      </c>
      <c r="I238" s="161">
        <f t="shared" si="17"/>
        <v>0</v>
      </c>
    </row>
    <row r="239" spans="1:14" ht="15" x14ac:dyDescent="0.2">
      <c r="A239" s="395"/>
      <c r="B239" s="396"/>
      <c r="C239" s="397"/>
      <c r="D239" s="304"/>
      <c r="E239" s="304"/>
      <c r="F239" s="317"/>
      <c r="G239" s="318"/>
      <c r="H239" s="160">
        <f t="shared" si="16"/>
        <v>0</v>
      </c>
      <c r="I239" s="161">
        <f t="shared" si="17"/>
        <v>0</v>
      </c>
    </row>
    <row r="240" spans="1:14" ht="15" x14ac:dyDescent="0.2">
      <c r="A240" s="395"/>
      <c r="B240" s="396"/>
      <c r="C240" s="397"/>
      <c r="D240" s="304"/>
      <c r="E240" s="304"/>
      <c r="F240" s="317"/>
      <c r="G240" s="318"/>
      <c r="H240" s="160">
        <f t="shared" si="16"/>
        <v>0</v>
      </c>
      <c r="I240" s="161">
        <f t="shared" si="17"/>
        <v>0</v>
      </c>
    </row>
    <row r="241" spans="1:9" ht="7.5" customHeight="1" thickBot="1" x14ac:dyDescent="0.25">
      <c r="A241" s="395"/>
      <c r="B241" s="396"/>
      <c r="C241" s="397"/>
      <c r="D241" s="304"/>
      <c r="E241" s="304"/>
      <c r="F241" s="317"/>
      <c r="G241" s="318"/>
      <c r="H241" s="237"/>
      <c r="I241" s="238"/>
    </row>
    <row r="242" spans="1:9" s="2" customFormat="1" ht="20.100000000000001" customHeight="1" thickBot="1" x14ac:dyDescent="0.25">
      <c r="A242" s="802" t="str">
        <f>A3</f>
        <v>C-1.4 Repuestos ET Mendoza Norte 220/132 kV</v>
      </c>
      <c r="B242" s="803"/>
      <c r="C242" s="803"/>
      <c r="D242" s="803"/>
      <c r="E242" s="803"/>
      <c r="F242" s="802" t="str">
        <f>'C 1.3'!F119</f>
        <v>Total Parcial</v>
      </c>
      <c r="G242" s="804"/>
      <c r="H242" s="48">
        <f>+H8+H26+H44+H53+H62+H71+H76+H86+H90+H94+H103+H109+H115+H121+H135+H142+H148+H152+H156+H162+H171+H187+H189+H195+H203+H209+H213+H223+H225+H227+H229+SUM(H231:H240)</f>
        <v>0</v>
      </c>
      <c r="I242" s="386">
        <f>+I8+I26+I44+I53+I62+I71+I76+I86+I90+I94+I103+I109+I115+I121+I135+I142+I148+I152+I156+I162+I171+I187+I189+I195+I203+I209+I213+I223+I225+I227+I229+SUM(I231:I240)</f>
        <v>0</v>
      </c>
    </row>
    <row r="243" spans="1:9" x14ac:dyDescent="0.2">
      <c r="A243" s="739" t="s">
        <v>782</v>
      </c>
      <c r="B243" s="739"/>
      <c r="C243" s="739"/>
      <c r="D243" s="739"/>
      <c r="E243" s="739"/>
      <c r="F243" s="739"/>
      <c r="G243" s="739"/>
      <c r="H243" s="739"/>
      <c r="I243" s="739"/>
    </row>
    <row r="244" spans="1:9" x14ac:dyDescent="0.2">
      <c r="A244" s="740" t="s">
        <v>783</v>
      </c>
      <c r="B244" s="740"/>
      <c r="C244" s="740"/>
      <c r="D244" s="740"/>
      <c r="E244" s="740"/>
      <c r="F244" s="740"/>
      <c r="G244" s="740"/>
      <c r="H244" s="740"/>
      <c r="I244" s="740"/>
    </row>
    <row r="245" spans="1:9" x14ac:dyDescent="0.2">
      <c r="A245" s="296"/>
      <c r="B245" s="296"/>
      <c r="C245" s="296"/>
      <c r="D245" s="296"/>
      <c r="E245" s="296"/>
      <c r="F245" s="296"/>
      <c r="G245" s="296"/>
      <c r="H245" s="296"/>
      <c r="I245" s="296"/>
    </row>
    <row r="246" spans="1:9" x14ac:dyDescent="0.2">
      <c r="A246" s="296"/>
      <c r="B246" s="296"/>
      <c r="C246" s="296"/>
      <c r="D246" s="296"/>
      <c r="E246" s="296"/>
      <c r="F246" s="296"/>
      <c r="G246" s="296"/>
      <c r="H246" s="296"/>
      <c r="I246" s="296"/>
    </row>
    <row r="247" spans="1:9" ht="15.75" x14ac:dyDescent="0.25">
      <c r="A247"/>
      <c r="B247"/>
      <c r="C247" s="659" t="s">
        <v>779</v>
      </c>
      <c r="D247" s="659"/>
      <c r="E247"/>
      <c r="F247"/>
      <c r="G247"/>
      <c r="H247" s="659" t="s">
        <v>779</v>
      </c>
      <c r="I247" s="659"/>
    </row>
    <row r="248" spans="1:9" ht="15.75" x14ac:dyDescent="0.25">
      <c r="A248"/>
      <c r="B248"/>
      <c r="C248" s="655" t="s">
        <v>781</v>
      </c>
      <c r="D248" s="655"/>
      <c r="E248"/>
      <c r="F248"/>
      <c r="G248"/>
      <c r="H248" s="655" t="s">
        <v>780</v>
      </c>
      <c r="I248" s="655"/>
    </row>
  </sheetData>
  <sheetProtection algorithmName="SHA-512" hashValue="wl/1Gr+mXL4TZ8P0n6NLdybbvGnTfTv8IDPeMLNVH/lwytqHDbLhNkaGZhwGaJ4z8umAK+EVNuZ8ZlbdvH3nCw==" saltValue="T8xFGFvUt34bnfMDlFZgpw==" spinCount="100000" sheet="1" objects="1" scenarios="1"/>
  <mergeCells count="16">
    <mergeCell ref="C247:D247"/>
    <mergeCell ref="H247:I247"/>
    <mergeCell ref="C248:D248"/>
    <mergeCell ref="H248:I248"/>
    <mergeCell ref="A1:I1"/>
    <mergeCell ref="A3:I3"/>
    <mergeCell ref="A5:A7"/>
    <mergeCell ref="B5:B7"/>
    <mergeCell ref="D5:D7"/>
    <mergeCell ref="E5:E7"/>
    <mergeCell ref="F5:G6"/>
    <mergeCell ref="H5:I6"/>
    <mergeCell ref="A242:E242"/>
    <mergeCell ref="F242:G242"/>
    <mergeCell ref="A243:I243"/>
    <mergeCell ref="A244:I244"/>
  </mergeCells>
  <phoneticPr fontId="27" type="noConversion"/>
  <printOptions horizontalCentered="1"/>
  <pageMargins left="0.39370078740157483" right="0.39370078740157483" top="1.1811023622047245" bottom="0.39370078740157483" header="0.39370078740157483" footer="0.19685039370078741"/>
  <pageSetup paperSize="9" scale="73" fitToHeight="8" orientation="landscape" r:id="rId1"/>
  <headerFooter>
    <oddHeader>&amp;L&amp;G&amp;R&amp;G</oddHeader>
  </headerFooter>
  <rowBreaks count="4" manualBreakCount="4">
    <brk id="65" max="8" man="1"/>
    <brk id="135" max="8" man="1"/>
    <brk id="188" max="8" man="1"/>
    <brk id="217" max="8" man="1"/>
  </row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C8D52-2C67-49D0-8C78-22754F021417}">
  <sheetPr>
    <pageSetUpPr fitToPage="1"/>
  </sheetPr>
  <dimension ref="A1:F21"/>
  <sheetViews>
    <sheetView showGridLines="0" view="pageBreakPreview" zoomScale="140" zoomScaleNormal="100" zoomScaleSheetLayoutView="140" workbookViewId="0">
      <selection sqref="A1:XFD1"/>
    </sheetView>
  </sheetViews>
  <sheetFormatPr baseColWidth="10" defaultRowHeight="15.75" x14ac:dyDescent="0.25"/>
  <cols>
    <col min="1" max="1" width="8.42578125" style="122" customWidth="1"/>
    <col min="2" max="2" width="75.7109375" style="122" customWidth="1"/>
    <col min="3" max="3" width="7.7109375" style="122" customWidth="1"/>
    <col min="4" max="5" width="24.7109375" style="122" customWidth="1"/>
    <col min="6" max="6" width="8.5703125" style="122" customWidth="1"/>
    <col min="7" max="16384" width="11.42578125" style="122"/>
  </cols>
  <sheetData>
    <row r="1" spans="1:6" s="8" customFormat="1" ht="114.75" customHeight="1" x14ac:dyDescent="0.25">
      <c r="A1" s="805" t="str">
        <f>'C 3'!A1</f>
        <v>PROYECTO: 
CONSTRUCCIÓN DE LA ESTACIÓN TRANSFORMADORA MENDOZA NORTE 220/132 kV Y
OBRAS COMPLEMENTARIAS
ALTERNATIVA 1
OBLIGATORIA</v>
      </c>
      <c r="B1" s="806"/>
      <c r="C1" s="806"/>
      <c r="D1" s="806"/>
      <c r="E1" s="807"/>
    </row>
    <row r="2" spans="1:6" s="8" customFormat="1" ht="21" customHeight="1" x14ac:dyDescent="0.25"/>
    <row r="3" spans="1:6" s="8" customFormat="1" ht="27" customHeight="1" x14ac:dyDescent="0.25">
      <c r="A3" s="808" t="s">
        <v>528</v>
      </c>
      <c r="B3" s="809"/>
      <c r="C3" s="809"/>
      <c r="D3" s="809"/>
      <c r="E3" s="810"/>
      <c r="F3" s="111"/>
    </row>
    <row r="4" spans="1:6" s="8" customFormat="1" x14ac:dyDescent="0.25"/>
    <row r="5" spans="1:6" s="8" customFormat="1" ht="18.75" x14ac:dyDescent="0.25">
      <c r="A5" s="112"/>
      <c r="B5" s="811" t="s">
        <v>25</v>
      </c>
      <c r="C5" s="811"/>
      <c r="D5" s="811"/>
      <c r="E5" s="113"/>
    </row>
    <row r="6" spans="1:6" s="8" customFormat="1" ht="27.75" customHeight="1" thickBot="1" x14ac:dyDescent="0.3"/>
    <row r="7" spans="1:6" s="9" customFormat="1" ht="27" customHeight="1" thickBot="1" x14ac:dyDescent="0.3">
      <c r="A7" s="812" t="s">
        <v>26</v>
      </c>
      <c r="B7" s="813"/>
      <c r="C7" s="813"/>
      <c r="D7" s="817" t="s">
        <v>20</v>
      </c>
      <c r="E7" s="818"/>
    </row>
    <row r="8" spans="1:6" s="9" customFormat="1" ht="27" customHeight="1" thickBot="1" x14ac:dyDescent="0.3">
      <c r="A8" s="814"/>
      <c r="B8" s="815"/>
      <c r="C8" s="816"/>
      <c r="D8" s="114" t="s">
        <v>21</v>
      </c>
      <c r="E8" s="10" t="s">
        <v>22</v>
      </c>
    </row>
    <row r="9" spans="1:6" s="9" customFormat="1" ht="9.9499999999999993" customHeight="1" thickBot="1" x14ac:dyDescent="0.3">
      <c r="A9" s="115"/>
      <c r="B9" s="116"/>
      <c r="C9" s="116"/>
      <c r="D9" s="11"/>
      <c r="E9" s="117"/>
    </row>
    <row r="10" spans="1:6" ht="20.100000000000001" customHeight="1" x14ac:dyDescent="0.25">
      <c r="A10" s="118" t="s">
        <v>597</v>
      </c>
      <c r="B10" s="819" t="s">
        <v>788</v>
      </c>
      <c r="C10" s="820"/>
      <c r="D10" s="119">
        <f>'C 2.1'!H45</f>
        <v>0</v>
      </c>
      <c r="E10" s="120">
        <f>'C 2.1'!I45</f>
        <v>0</v>
      </c>
      <c r="F10" s="121"/>
    </row>
    <row r="11" spans="1:6" ht="20.100000000000001" customHeight="1" x14ac:dyDescent="0.25">
      <c r="A11" s="123" t="s">
        <v>598</v>
      </c>
      <c r="B11" s="821" t="s">
        <v>789</v>
      </c>
      <c r="C11" s="822"/>
      <c r="D11" s="124">
        <f>+'C 2.2'!H34</f>
        <v>0</v>
      </c>
      <c r="E11" s="125">
        <f>+'C 2.2'!I34</f>
        <v>0</v>
      </c>
      <c r="F11" s="121"/>
    </row>
    <row r="12" spans="1:6" ht="20.100000000000001" customHeight="1" thickBot="1" x14ac:dyDescent="0.3">
      <c r="A12" s="126" t="s">
        <v>599</v>
      </c>
      <c r="B12" s="823" t="s">
        <v>790</v>
      </c>
      <c r="C12" s="824"/>
      <c r="D12" s="127">
        <f>+'C 2.3'!H36</f>
        <v>0</v>
      </c>
      <c r="E12" s="128">
        <f>+'C 2.3'!I37</f>
        <v>0</v>
      </c>
      <c r="F12" s="121"/>
    </row>
    <row r="13" spans="1:6" ht="20.100000000000001" customHeight="1" thickBot="1" x14ac:dyDescent="0.3">
      <c r="A13" s="129" t="s">
        <v>600</v>
      </c>
      <c r="B13" s="823" t="s">
        <v>791</v>
      </c>
      <c r="C13" s="824"/>
      <c r="D13" s="127">
        <f>+'C 2.4'!H33</f>
        <v>0</v>
      </c>
      <c r="E13" s="128">
        <f>+'C 2.4'!I33</f>
        <v>0</v>
      </c>
      <c r="F13" s="121"/>
    </row>
    <row r="14" spans="1:6" ht="24" customHeight="1" thickBot="1" x14ac:dyDescent="0.3">
      <c r="A14" s="734" t="s">
        <v>601</v>
      </c>
      <c r="B14" s="825"/>
      <c r="C14" s="826"/>
      <c r="D14" s="130">
        <f>SUM(D10:D13)</f>
        <v>0</v>
      </c>
      <c r="E14" s="131">
        <f>SUM(E10:E13)</f>
        <v>0</v>
      </c>
      <c r="F14" s="132"/>
    </row>
    <row r="15" spans="1:6" x14ac:dyDescent="0.25">
      <c r="A15"/>
      <c r="B15"/>
      <c r="C15"/>
      <c r="D15"/>
      <c r="E15"/>
    </row>
    <row r="16" spans="1:6" x14ac:dyDescent="0.25">
      <c r="A16"/>
      <c r="B16"/>
      <c r="C16"/>
      <c r="D16"/>
      <c r="E16"/>
    </row>
    <row r="17" spans="1:5" x14ac:dyDescent="0.25">
      <c r="A17" s="14"/>
      <c r="B17" s="14"/>
      <c r="C17" s="14"/>
      <c r="D17" s="14"/>
      <c r="E17" s="14"/>
    </row>
    <row r="18" spans="1:5" x14ac:dyDescent="0.25">
      <c r="A18" s="14"/>
      <c r="B18" s="3"/>
      <c r="C18" s="3"/>
      <c r="D18" s="3"/>
      <c r="E18" s="3"/>
    </row>
    <row r="19" spans="1:5" x14ac:dyDescent="0.25">
      <c r="A19" s="14"/>
      <c r="B19" s="301" t="s">
        <v>779</v>
      </c>
      <c r="C19"/>
      <c r="D19" s="659" t="s">
        <v>779</v>
      </c>
      <c r="E19" s="659"/>
    </row>
    <row r="20" spans="1:5" x14ac:dyDescent="0.25">
      <c r="A20" s="14"/>
      <c r="B20" s="302" t="s">
        <v>781</v>
      </c>
      <c r="C20"/>
      <c r="D20" s="655" t="s">
        <v>780</v>
      </c>
      <c r="E20" s="655"/>
    </row>
    <row r="21" spans="1:5" x14ac:dyDescent="0.25">
      <c r="A21" s="14"/>
      <c r="B21"/>
      <c r="C21"/>
      <c r="D21"/>
      <c r="E21"/>
    </row>
  </sheetData>
  <sheetProtection algorithmName="SHA-512" hashValue="85INbw6SKscGXPyqWnTR8K11q4IH74k9jhYLUd9mkGPtusQrJpGjEXb8REkMfMMd8zE1Qz90BSDJ/eJYmrhtpg==" saltValue="nMY4lcx7G7iLZcGNR8rXgg==" spinCount="100000" sheet="1" objects="1" scenarios="1"/>
  <protectedRanges>
    <protectedRange sqref="D15:E15" name="Rango1_1"/>
  </protectedRanges>
  <mergeCells count="12">
    <mergeCell ref="D19:E19"/>
    <mergeCell ref="D20:E20"/>
    <mergeCell ref="A1:E1"/>
    <mergeCell ref="A3:E3"/>
    <mergeCell ref="B5:D5"/>
    <mergeCell ref="A7:C8"/>
    <mergeCell ref="D7:E7"/>
    <mergeCell ref="B10:C10"/>
    <mergeCell ref="B11:C11"/>
    <mergeCell ref="B12:C12"/>
    <mergeCell ref="B13:C13"/>
    <mergeCell ref="A14:C14"/>
  </mergeCells>
  <printOptions horizontalCentered="1"/>
  <pageMargins left="0.39370078740157483" right="0.39370078740157483" top="1.1811023622047245" bottom="0.39370078740157483" header="0.39370078740157483" footer="0.19685039370078741"/>
  <pageSetup paperSize="9" scale="98" fitToHeight="0" orientation="landscape" r:id="rId1"/>
  <headerFooter>
    <oddHeader>&amp;L&amp;G&amp;R&amp;G</oddHeader>
  </headerFooter>
  <colBreaks count="1" manualBreakCount="1">
    <brk id="1" max="20" man="1"/>
  </col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80C738D764D344089901A65092D2A84" ma:contentTypeVersion="12" ma:contentTypeDescription="Crear nuevo documento." ma:contentTypeScope="" ma:versionID="1226e1cc95acaf3fabc5305479324778">
  <xsd:schema xmlns:xsd="http://www.w3.org/2001/XMLSchema" xmlns:xs="http://www.w3.org/2001/XMLSchema" xmlns:p="http://schemas.microsoft.com/office/2006/metadata/properties" xmlns:ns2="21e1f608-f5e9-4a8f-b318-7cf76fae18fd" xmlns:ns3="640b47f9-902d-4cdc-ad26-02616da7ebbd" targetNamespace="http://schemas.microsoft.com/office/2006/metadata/properties" ma:root="true" ma:fieldsID="5839c4319963acf33adf05427299664b" ns2:_="" ns3:_="">
    <xsd:import namespace="21e1f608-f5e9-4a8f-b318-7cf76fae18fd"/>
    <xsd:import namespace="640b47f9-902d-4cdc-ad26-02616da7e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1f608-f5e9-4a8f-b318-7cf76fae18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6122d1ce-22cc-4308-be6f-1da0c82f6b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b47f9-902d-4cdc-ad26-02616da7ebb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f831e6e-7f0e-4829-9b15-e5f73461ea65}" ma:internalName="TaxCatchAll" ma:showField="CatchAllData" ma:web="640b47f9-902d-4cdc-ad26-02616da7e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1e1f608-f5e9-4a8f-b318-7cf76fae18fd">
      <Terms xmlns="http://schemas.microsoft.com/office/infopath/2007/PartnerControls"/>
    </lcf76f155ced4ddcb4097134ff3c332f>
    <TaxCatchAll xmlns="640b47f9-902d-4cdc-ad26-02616da7ebbd" xsi:nil="true"/>
  </documentManagement>
</p:properties>
</file>

<file path=customXml/itemProps1.xml><?xml version="1.0" encoding="utf-8"?>
<ds:datastoreItem xmlns:ds="http://schemas.openxmlformats.org/officeDocument/2006/customXml" ds:itemID="{D7F0C309-C75C-4AFB-8F44-A06878246F55}"/>
</file>

<file path=customXml/itemProps2.xml><?xml version="1.0" encoding="utf-8"?>
<ds:datastoreItem xmlns:ds="http://schemas.openxmlformats.org/officeDocument/2006/customXml" ds:itemID="{E3862624-5618-4535-A85C-ED8B8246708E}"/>
</file>

<file path=customXml/itemProps3.xml><?xml version="1.0" encoding="utf-8"?>
<ds:datastoreItem xmlns:ds="http://schemas.openxmlformats.org/officeDocument/2006/customXml" ds:itemID="{D6A02946-8097-4309-AD38-73E546B0B9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36</vt:i4>
      </vt:variant>
    </vt:vector>
  </HeadingPairs>
  <TitlesOfParts>
    <vt:vector size="54" baseType="lpstr">
      <vt:lpstr>CARÁTULA</vt:lpstr>
      <vt:lpstr>INDICE</vt:lpstr>
      <vt:lpstr>PLANILLA RESUMEN</vt:lpstr>
      <vt:lpstr>C 1</vt:lpstr>
      <vt:lpstr>C 1.1</vt:lpstr>
      <vt:lpstr>C 1.2</vt:lpstr>
      <vt:lpstr>C 1.3</vt:lpstr>
      <vt:lpstr>C 1.4</vt:lpstr>
      <vt:lpstr>C 2</vt:lpstr>
      <vt:lpstr>C 2.1</vt:lpstr>
      <vt:lpstr>C 2.2</vt:lpstr>
      <vt:lpstr>C 2.3</vt:lpstr>
      <vt:lpstr>C 2.4</vt:lpstr>
      <vt:lpstr>C 3</vt:lpstr>
      <vt:lpstr>C 3.1</vt:lpstr>
      <vt:lpstr>C 3.2</vt:lpstr>
      <vt:lpstr>C 3.3</vt:lpstr>
      <vt:lpstr>C 3.4</vt:lpstr>
      <vt:lpstr>'C 1.1'!_Toc102653042</vt:lpstr>
      <vt:lpstr>'C 1.1'!_Toc102658894</vt:lpstr>
      <vt:lpstr>'C 1.1'!_Toc102658895</vt:lpstr>
      <vt:lpstr>'C 1.1'!_Toc102989591</vt:lpstr>
      <vt:lpstr>'C 1.1'!_Toc102989592</vt:lpstr>
      <vt:lpstr>'C 1.4'!_Toc133934958</vt:lpstr>
      <vt:lpstr>'C 2.4'!_Toc133934958</vt:lpstr>
      <vt:lpstr>'C 1'!Área_de_impresión</vt:lpstr>
      <vt:lpstr>'C 1.1'!Área_de_impresión</vt:lpstr>
      <vt:lpstr>'C 1.2'!Área_de_impresión</vt:lpstr>
      <vt:lpstr>'C 1.3'!Área_de_impresión</vt:lpstr>
      <vt:lpstr>'C 1.4'!Área_de_impresión</vt:lpstr>
      <vt:lpstr>'C 2'!Área_de_impresión</vt:lpstr>
      <vt:lpstr>'C 2.1'!Área_de_impresión</vt:lpstr>
      <vt:lpstr>'C 2.2'!Área_de_impresión</vt:lpstr>
      <vt:lpstr>'C 2.3'!Área_de_impresión</vt:lpstr>
      <vt:lpstr>'C 2.4'!Área_de_impresión</vt:lpstr>
      <vt:lpstr>'C 3'!Área_de_impresión</vt:lpstr>
      <vt:lpstr>'C 3.1'!Área_de_impresión</vt:lpstr>
      <vt:lpstr>'C 3.2'!Área_de_impresión</vt:lpstr>
      <vt:lpstr>'C 3.3'!Área_de_impresión</vt:lpstr>
      <vt:lpstr>'C 3.4'!Área_de_impresión</vt:lpstr>
      <vt:lpstr>INDICE!Área_de_impresión</vt:lpstr>
      <vt:lpstr>'PLANILLA RESUMEN'!Área_de_impresión</vt:lpstr>
      <vt:lpstr>'C 1.1'!Títulos_a_imprimir</vt:lpstr>
      <vt:lpstr>'C 1.2'!Títulos_a_imprimir</vt:lpstr>
      <vt:lpstr>'C 1.3'!Títulos_a_imprimir</vt:lpstr>
      <vt:lpstr>'C 1.4'!Títulos_a_imprimir</vt:lpstr>
      <vt:lpstr>'C 2.1'!Títulos_a_imprimir</vt:lpstr>
      <vt:lpstr>'C 2.2'!Títulos_a_imprimir</vt:lpstr>
      <vt:lpstr>'C 2.3'!Títulos_a_imprimir</vt:lpstr>
      <vt:lpstr>'C 2.4'!Títulos_a_imprimir</vt:lpstr>
      <vt:lpstr>'C 3.1'!Títulos_a_imprimir</vt:lpstr>
      <vt:lpstr>'C 3.2'!Títulos_a_imprimir</vt:lpstr>
      <vt:lpstr>'C 3.3'!Títulos_a_imprimir</vt:lpstr>
      <vt:lpstr>'C 3.4'!Títulos_a_imprimir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Loma De La Mina</cp:lastModifiedBy>
  <cp:revision/>
  <cp:lastPrinted>2026-06-11T15:02:14Z</cp:lastPrinted>
  <dcterms:created xsi:type="dcterms:W3CDTF">2022-04-19T16:18:23Z</dcterms:created>
  <dcterms:modified xsi:type="dcterms:W3CDTF">2026-06-17T13:35:01Z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0x010100A80C738D764D344089901A65092D2A84</vt:lpwstr>
  </property>
</Properties>
</file>