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San Rafael\PLANILLAS PRA COMPLETAR\"/>
    </mc:Choice>
  </mc:AlternateContent>
  <xr:revisionPtr revIDLastSave="0" documentId="13_ncr:1_{CF66F2D9-BD14-478B-A6CD-BF4484D824E8}" xr6:coauthVersionLast="47" xr6:coauthVersionMax="47" xr10:uidLastSave="{00000000-0000-0000-0000-000000000000}"/>
  <bookViews>
    <workbookView xWindow="-120" yWindow="-120" windowWidth="29040" windowHeight="15720" firstSheet="4" activeTab="4" xr2:uid="{E9849E09-1968-4607-B974-F3FE0E1F8E26}"/>
  </bookViews>
  <sheets>
    <sheet name="CARÁTULA" sheetId="1" r:id="rId1"/>
    <sheet name="INDICE" sheetId="2" r:id="rId2"/>
    <sheet name="PLANILLA RESUMEN" sheetId="34" r:id="rId3"/>
    <sheet name="C 1 " sheetId="8" r:id="rId4"/>
    <sheet name="C 1.1" sheetId="13" r:id="rId5"/>
    <sheet name="C 1.2" sheetId="10" r:id="rId6"/>
    <sheet name="C 1.3" sheetId="9" r:id="rId7"/>
    <sheet name="C 1.4" sheetId="12" r:id="rId8"/>
    <sheet name="C 2" sheetId="14" r:id="rId9"/>
    <sheet name="C 2.1" sheetId="15" r:id="rId10"/>
    <sheet name="C 2.2" sheetId="16" r:id="rId11"/>
    <sheet name="C 2.3" sheetId="17" r:id="rId12"/>
    <sheet name="C 2.4" sheetId="18" r:id="rId13"/>
    <sheet name="C 3 " sheetId="24" r:id="rId14"/>
    <sheet name="C 3.1" sheetId="21" r:id="rId15"/>
    <sheet name="C 3.2" sheetId="22" r:id="rId16"/>
    <sheet name="C 3.3" sheetId="23" r:id="rId17"/>
    <sheet name="C 3.4" sheetId="27" r:id="rId18"/>
    <sheet name="C 4" sheetId="29" r:id="rId19"/>
    <sheet name="C 4.1" sheetId="30" r:id="rId20"/>
    <sheet name="C 4.2" sheetId="31" r:id="rId21"/>
    <sheet name="C 4.3" sheetId="32" r:id="rId22"/>
    <sheet name="C 4.4" sheetId="33" r:id="rId23"/>
  </sheets>
  <definedNames>
    <definedName name="\a" localSheetId="17">#REF!</definedName>
    <definedName name="\a">#REF!</definedName>
    <definedName name="_xlnm._FilterDatabase" localSheetId="4" hidden="1">'C 1.1'!$A$7:$I$87</definedName>
    <definedName name="_xlnm._FilterDatabase" localSheetId="5" hidden="1">'C 1.2'!$A$7:$I$86</definedName>
    <definedName name="_xlnm._FilterDatabase" localSheetId="6" hidden="1">'C 1.3'!$A$7:$I$103</definedName>
    <definedName name="_xlnm._FilterDatabase" localSheetId="7" hidden="1">'C 1.4'!$A$5:$I$123</definedName>
    <definedName name="_xlnm._FilterDatabase" localSheetId="9" hidden="1">'C 2.1'!$A$7:$P$19</definedName>
    <definedName name="_xlnm._FilterDatabase" localSheetId="14" hidden="1">'C 3.1'!$A$7:$I$44</definedName>
    <definedName name="_xlnm._FilterDatabase" localSheetId="15" hidden="1">'C 3.2'!$A$7:$I$41</definedName>
    <definedName name="_xlnm._FilterDatabase" localSheetId="16" hidden="1">'C 3.3'!$A$7:$I$49</definedName>
    <definedName name="_xlnm._FilterDatabase" localSheetId="17" hidden="1">'C 3.4'!$A$7:$P$109</definedName>
    <definedName name="_Toc102468309" localSheetId="7">'C 1.4'!#REF!</definedName>
    <definedName name="_Toc102468309" localSheetId="12">'C 2.4'!#REF!</definedName>
    <definedName name="_Toc102468309" localSheetId="17">'C 3.4'!#REF!</definedName>
    <definedName name="_Toc102468309" localSheetId="22">'C 4.4'!#REF!</definedName>
    <definedName name="_Toc102653042" localSheetId="4">'C 1.1'!#REF!</definedName>
    <definedName name="_Toc102653042" localSheetId="14">'C 3.1'!#REF!</definedName>
    <definedName name="_Toc102658894" localSheetId="4">'C 1.1'!$C$53</definedName>
    <definedName name="_Toc102658894" localSheetId="14">'C 3.1'!#REF!</definedName>
    <definedName name="_Toc102658895" localSheetId="4">'C 1.1'!#REF!</definedName>
    <definedName name="_Toc102658895" localSheetId="14">'C 3.1'!#REF!</definedName>
    <definedName name="_Toc102989591" localSheetId="4">'C 1.1'!#REF!</definedName>
    <definedName name="_Toc102989591" localSheetId="14">'C 3.1'!#REF!</definedName>
    <definedName name="_Toc102989592" localSheetId="4">'C 1.1'!$C$33</definedName>
    <definedName name="_Toc102989592" localSheetId="14">'C 3.1'!#REF!</definedName>
    <definedName name="_Toc133934958" localSheetId="7">'C 1.4'!#REF!</definedName>
    <definedName name="_Toc133934958" localSheetId="12">'C 2.4'!$C$8</definedName>
    <definedName name="_Toc133934958" localSheetId="17">'C 3.4'!#REF!</definedName>
    <definedName name="_Toc133934958" localSheetId="22">'C 4.4'!$C$8</definedName>
    <definedName name="_xlnm.Print_Area" localSheetId="3">'C 1 '!$A$1:$E$20</definedName>
    <definedName name="_xlnm.Print_Area" localSheetId="4">'C 1.1'!$A$1:$I$95</definedName>
    <definedName name="_xlnm.Print_Area" localSheetId="5">'C 1.2'!$A$1:$I$96</definedName>
    <definedName name="_xlnm.Print_Area" localSheetId="6">'C 1.3'!$A$1:$I$123</definedName>
    <definedName name="_xlnm.Print_Area" localSheetId="7">'C 1.4'!$A$1:$I$134</definedName>
    <definedName name="_xlnm.Print_Area" localSheetId="8">'C 2'!$A$1:$E$21</definedName>
    <definedName name="_xlnm.Print_Area" localSheetId="9">'C 2.1'!$A$1:$I$59</definedName>
    <definedName name="_xlnm.Print_Area" localSheetId="10">'C 2.2'!$A$1:$I$45</definedName>
    <definedName name="_xlnm.Print_Area" localSheetId="11">'C 2.3'!$A$1:$I$51</definedName>
    <definedName name="_xlnm.Print_Area" localSheetId="12">'C 2.4'!$A$1:$I$42</definedName>
    <definedName name="_xlnm.Print_Area" localSheetId="13">'C 3 '!$A$1:$E$23</definedName>
    <definedName name="_xlnm.Print_Area" localSheetId="14">'C 3.1'!$A$1:$I$53</definedName>
    <definedName name="_xlnm.Print_Area" localSheetId="15">'C 3.2'!$A$1:$I$55</definedName>
    <definedName name="_xlnm.Print_Area" localSheetId="16">'C 3.3'!$A$1:$I$59</definedName>
    <definedName name="_xlnm.Print_Area" localSheetId="17">'C 3.4'!$A$1:$I$122</definedName>
    <definedName name="_xlnm.Print_Area" localSheetId="18">'C 4'!$A$1:$E$24</definedName>
    <definedName name="_xlnm.Print_Area" localSheetId="19">'C 4.1'!$A$1:$I$63</definedName>
    <definedName name="_xlnm.Print_Area" localSheetId="20">'C 4.2'!$A$1:$I$53</definedName>
    <definedName name="_xlnm.Print_Area" localSheetId="21">'C 4.3'!$A$1:$I$49</definedName>
    <definedName name="_xlnm.Print_Area" localSheetId="22">'C 4.4'!$A$1:$I$45</definedName>
    <definedName name="_xlnm.Print_Area" localSheetId="1">INDICE!$A$1:$C$21</definedName>
    <definedName name="_xlnm.Print_Area" localSheetId="2">'PLANILLA RESUMEN'!$A$1:$E$24</definedName>
    <definedName name="CtzUSD" localSheetId="2">'PLANILLA RESUMEN'!$E$19</definedName>
    <definedName name="CtzUSD">#REF!</definedName>
    <definedName name="ITEM9" localSheetId="17">#REF!</definedName>
    <definedName name="ITEM9">#REF!</definedName>
    <definedName name="_xlnm.Print_Titles" localSheetId="4">'C 1.1'!$1:$7</definedName>
    <definedName name="_xlnm.Print_Titles" localSheetId="5">'C 1.2'!$1:$7</definedName>
    <definedName name="_xlnm.Print_Titles" localSheetId="6">'C 1.3'!$1:$7</definedName>
    <definedName name="_xlnm.Print_Titles" localSheetId="7">'C 1.4'!$1:$7</definedName>
    <definedName name="_xlnm.Print_Titles" localSheetId="9">'C 2.1'!$1:$7</definedName>
    <definedName name="_xlnm.Print_Titles" localSheetId="10">'C 2.2'!$1:$4</definedName>
    <definedName name="_xlnm.Print_Titles" localSheetId="11">'C 2.3'!$3:$4</definedName>
    <definedName name="_xlnm.Print_Titles" localSheetId="12">'C 2.4'!$1:$7</definedName>
    <definedName name="_xlnm.Print_Titles" localSheetId="14">'C 3.1'!$1:$7</definedName>
    <definedName name="_xlnm.Print_Titles" localSheetId="15">'C 3.2'!$1:$7</definedName>
    <definedName name="_xlnm.Print_Titles" localSheetId="16">'C 3.3'!$1:$7</definedName>
    <definedName name="_xlnm.Print_Titles" localSheetId="17">'C 3.4'!$1:$7</definedName>
    <definedName name="_xlnm.Print_Titles" localSheetId="19">'C 4.1'!$1:$7</definedName>
    <definedName name="_xlnm.Print_Titles" localSheetId="20">'C 4.2'!$1:$4</definedName>
    <definedName name="_xlnm.Print_Titles" localSheetId="21">'C 4.3'!$3:$4</definedName>
    <definedName name="_xlnm.Print_Titles" localSheetId="22">'C 4.4'!$1:$7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27" l="1"/>
  <c r="I33" i="33"/>
  <c r="H33" i="33"/>
  <c r="I31" i="33"/>
  <c r="H31" i="33"/>
  <c r="I30" i="33"/>
  <c r="H30" i="33"/>
  <c r="I29" i="33"/>
  <c r="H29" i="33"/>
  <c r="I28" i="33"/>
  <c r="H28" i="33"/>
  <c r="I27" i="33"/>
  <c r="H27" i="33"/>
  <c r="I26" i="33"/>
  <c r="H26" i="33"/>
  <c r="I25" i="33"/>
  <c r="H25" i="33"/>
  <c r="I24" i="33"/>
  <c r="H24" i="33"/>
  <c r="I23" i="33"/>
  <c r="H23" i="33"/>
  <c r="I22" i="33"/>
  <c r="H22" i="33"/>
  <c r="H35" i="18"/>
  <c r="I121" i="12"/>
  <c r="H121" i="12"/>
  <c r="I120" i="12"/>
  <c r="H120" i="12"/>
  <c r="I119" i="12"/>
  <c r="H119" i="12"/>
  <c r="I118" i="12"/>
  <c r="H118" i="12"/>
  <c r="I117" i="12"/>
  <c r="H117" i="12"/>
  <c r="I116" i="12"/>
  <c r="H116" i="12"/>
  <c r="I115" i="12"/>
  <c r="H115" i="12"/>
  <c r="I114" i="12"/>
  <c r="H114" i="12"/>
  <c r="I113" i="12"/>
  <c r="H113" i="12"/>
  <c r="I112" i="12"/>
  <c r="H112" i="12"/>
  <c r="I123" i="12"/>
  <c r="H123" i="12"/>
  <c r="D23" i="34" l="1"/>
  <c r="A35" i="33" l="1"/>
  <c r="A34" i="33"/>
  <c r="A42" i="32"/>
  <c r="A41" i="32"/>
  <c r="A44" i="31"/>
  <c r="A43" i="31"/>
  <c r="A54" i="30"/>
  <c r="A53" i="30"/>
  <c r="A111" i="27"/>
  <c r="A110" i="27"/>
  <c r="A51" i="23"/>
  <c r="A50" i="23"/>
  <c r="A43" i="22"/>
  <c r="A42" i="22"/>
  <c r="A46" i="21"/>
  <c r="A45" i="21"/>
  <c r="A37" i="18"/>
  <c r="A36" i="18"/>
  <c r="A43" i="17"/>
  <c r="A42" i="17"/>
  <c r="A39" i="16"/>
  <c r="A38" i="16"/>
  <c r="A52" i="15"/>
  <c r="A51" i="15"/>
  <c r="A125" i="12"/>
  <c r="A124" i="12"/>
  <c r="A118" i="9"/>
  <c r="A117" i="9"/>
  <c r="A88" i="10"/>
  <c r="A87" i="10"/>
  <c r="I16" i="33" l="1"/>
  <c r="I18" i="33"/>
  <c r="I14" i="33"/>
  <c r="H20" i="33"/>
  <c r="H18" i="33"/>
  <c r="H10" i="33"/>
  <c r="H9" i="33"/>
  <c r="H13" i="33"/>
  <c r="H23" i="32"/>
  <c r="I38" i="32"/>
  <c r="H38" i="32"/>
  <c r="I37" i="32"/>
  <c r="H37" i="32"/>
  <c r="I36" i="32"/>
  <c r="H36" i="32"/>
  <c r="I35" i="32"/>
  <c r="H35" i="32"/>
  <c r="I34" i="32"/>
  <c r="H34" i="32"/>
  <c r="I33" i="32"/>
  <c r="H33" i="32"/>
  <c r="I32" i="32"/>
  <c r="H32" i="32"/>
  <c r="I31" i="32"/>
  <c r="H31" i="32"/>
  <c r="I30" i="32"/>
  <c r="H30" i="32"/>
  <c r="I29" i="32"/>
  <c r="H29" i="32"/>
  <c r="I27" i="32"/>
  <c r="H27" i="32"/>
  <c r="I40" i="31"/>
  <c r="H40" i="31"/>
  <c r="I39" i="31"/>
  <c r="H39" i="31"/>
  <c r="I38" i="31"/>
  <c r="H38" i="31"/>
  <c r="I37" i="31"/>
  <c r="H37" i="31"/>
  <c r="I36" i="31"/>
  <c r="H36" i="31"/>
  <c r="I35" i="31"/>
  <c r="H35" i="31"/>
  <c r="I34" i="31"/>
  <c r="H34" i="31"/>
  <c r="I33" i="31"/>
  <c r="H33" i="31"/>
  <c r="I32" i="31"/>
  <c r="H32" i="31"/>
  <c r="I31" i="31"/>
  <c r="H31" i="31"/>
  <c r="I29" i="31"/>
  <c r="H29" i="31"/>
  <c r="H21" i="30"/>
  <c r="H20" i="30"/>
  <c r="H19" i="30"/>
  <c r="H18" i="30"/>
  <c r="H17" i="30"/>
  <c r="H16" i="30"/>
  <c r="H15" i="30"/>
  <c r="H14" i="30"/>
  <c r="H13" i="30"/>
  <c r="H12" i="30"/>
  <c r="H11" i="30"/>
  <c r="I8" i="30"/>
  <c r="H8" i="30"/>
  <c r="I50" i="30"/>
  <c r="H50" i="30"/>
  <c r="I49" i="30"/>
  <c r="H49" i="30"/>
  <c r="I48" i="30"/>
  <c r="H48" i="30"/>
  <c r="I47" i="30"/>
  <c r="H47" i="30"/>
  <c r="I46" i="30"/>
  <c r="H46" i="30"/>
  <c r="I45" i="30"/>
  <c r="H45" i="30"/>
  <c r="I44" i="30"/>
  <c r="H44" i="30"/>
  <c r="I43" i="30"/>
  <c r="H43" i="30"/>
  <c r="I42" i="30"/>
  <c r="H42" i="30"/>
  <c r="I41" i="30"/>
  <c r="H41" i="30"/>
  <c r="I39" i="30"/>
  <c r="H39" i="30"/>
  <c r="I25" i="30"/>
  <c r="H25" i="30"/>
  <c r="I23" i="30"/>
  <c r="H23" i="30"/>
  <c r="H8" i="33" l="1"/>
  <c r="H10" i="30"/>
  <c r="H96" i="27" l="1"/>
  <c r="I96" i="27"/>
  <c r="I90" i="27"/>
  <c r="H90" i="27"/>
  <c r="I29" i="27"/>
  <c r="H29" i="27"/>
  <c r="I47" i="23"/>
  <c r="H47" i="23"/>
  <c r="I46" i="23"/>
  <c r="H46" i="23"/>
  <c r="I45" i="23"/>
  <c r="H45" i="23"/>
  <c r="I44" i="23"/>
  <c r="H44" i="23"/>
  <c r="I43" i="23"/>
  <c r="H43" i="23"/>
  <c r="I42" i="23"/>
  <c r="H42" i="23"/>
  <c r="I41" i="23"/>
  <c r="H41" i="23"/>
  <c r="I40" i="23"/>
  <c r="H40" i="23"/>
  <c r="I39" i="23"/>
  <c r="H39" i="23"/>
  <c r="I38" i="23"/>
  <c r="H38" i="23"/>
  <c r="I36" i="23"/>
  <c r="H36" i="23"/>
  <c r="I39" i="22"/>
  <c r="H39" i="22"/>
  <c r="I38" i="22"/>
  <c r="H38" i="22"/>
  <c r="I37" i="22"/>
  <c r="H37" i="22"/>
  <c r="I36" i="22"/>
  <c r="H36" i="22"/>
  <c r="I35" i="22"/>
  <c r="H35" i="22"/>
  <c r="I34" i="22"/>
  <c r="H34" i="22"/>
  <c r="I33" i="22"/>
  <c r="H33" i="22"/>
  <c r="I32" i="22"/>
  <c r="H32" i="22"/>
  <c r="I31" i="22"/>
  <c r="H31" i="22"/>
  <c r="I30" i="22"/>
  <c r="H30" i="22"/>
  <c r="I42" i="21"/>
  <c r="H42" i="21"/>
  <c r="I41" i="21"/>
  <c r="H41" i="21"/>
  <c r="I40" i="21"/>
  <c r="H40" i="21"/>
  <c r="I39" i="21"/>
  <c r="H39" i="21"/>
  <c r="I38" i="21"/>
  <c r="H38" i="21"/>
  <c r="I37" i="21"/>
  <c r="H37" i="21"/>
  <c r="I36" i="21"/>
  <c r="H36" i="21"/>
  <c r="I35" i="21"/>
  <c r="H35" i="21"/>
  <c r="I34" i="21"/>
  <c r="H34" i="21"/>
  <c r="I33" i="21"/>
  <c r="H33" i="21"/>
  <c r="I31" i="21"/>
  <c r="H31" i="21"/>
  <c r="I21" i="21"/>
  <c r="H21" i="21"/>
  <c r="I8" i="21"/>
  <c r="H8" i="21"/>
  <c r="I28" i="22"/>
  <c r="H28" i="22"/>
  <c r="I21" i="22"/>
  <c r="H21" i="22"/>
  <c r="I15" i="22"/>
  <c r="H15" i="22"/>
  <c r="I13" i="22"/>
  <c r="H13" i="22"/>
  <c r="H9" i="18"/>
  <c r="H10" i="18"/>
  <c r="H33" i="18"/>
  <c r="H32" i="18"/>
  <c r="H31" i="18"/>
  <c r="H30" i="18"/>
  <c r="H29" i="18"/>
  <c r="H28" i="18"/>
  <c r="H27" i="18"/>
  <c r="H26" i="18"/>
  <c r="H25" i="18"/>
  <c r="H24" i="18"/>
  <c r="H22" i="18"/>
  <c r="H20" i="18"/>
  <c r="H18" i="18"/>
  <c r="H13" i="18"/>
  <c r="I33" i="18"/>
  <c r="I32" i="18"/>
  <c r="I31" i="18"/>
  <c r="I30" i="18"/>
  <c r="I29" i="18"/>
  <c r="I28" i="18"/>
  <c r="I27" i="18"/>
  <c r="I26" i="18"/>
  <c r="I25" i="18"/>
  <c r="I24" i="18"/>
  <c r="I22" i="18"/>
  <c r="I16" i="18"/>
  <c r="I14" i="18"/>
  <c r="I38" i="17"/>
  <c r="H38" i="17"/>
  <c r="I37" i="17"/>
  <c r="H37" i="17"/>
  <c r="I36" i="17"/>
  <c r="H36" i="17"/>
  <c r="I35" i="17"/>
  <c r="H35" i="17"/>
  <c r="I34" i="17"/>
  <c r="H34" i="17"/>
  <c r="I33" i="17"/>
  <c r="H33" i="17"/>
  <c r="I32" i="17"/>
  <c r="H32" i="17"/>
  <c r="I31" i="17"/>
  <c r="H31" i="17"/>
  <c r="I30" i="17"/>
  <c r="H30" i="17"/>
  <c r="I29" i="17"/>
  <c r="H29" i="17"/>
  <c r="I27" i="17"/>
  <c r="H27" i="17"/>
  <c r="H23" i="17"/>
  <c r="I35" i="16"/>
  <c r="H35" i="16"/>
  <c r="I34" i="16"/>
  <c r="H34" i="16"/>
  <c r="I33" i="16"/>
  <c r="H3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4" i="16"/>
  <c r="H24" i="16"/>
  <c r="I8" i="16"/>
  <c r="I48" i="15"/>
  <c r="H48" i="15"/>
  <c r="I47" i="15"/>
  <c r="H47" i="15"/>
  <c r="I46" i="15"/>
  <c r="H46" i="15"/>
  <c r="I45" i="15"/>
  <c r="H45" i="15"/>
  <c r="I44" i="15"/>
  <c r="H44" i="15"/>
  <c r="I43" i="15"/>
  <c r="H43" i="15"/>
  <c r="I42" i="15"/>
  <c r="H42" i="15"/>
  <c r="I41" i="15"/>
  <c r="H41" i="15"/>
  <c r="I40" i="15"/>
  <c r="H40" i="15"/>
  <c r="I39" i="15"/>
  <c r="H39" i="15"/>
  <c r="I37" i="15"/>
  <c r="H37" i="15"/>
  <c r="I8" i="15"/>
  <c r="H8" i="15"/>
  <c r="I25" i="15"/>
  <c r="H25" i="15"/>
  <c r="I21" i="15"/>
  <c r="H21" i="15"/>
  <c r="H19" i="15"/>
  <c r="H18" i="15"/>
  <c r="H17" i="15"/>
  <c r="H16" i="15"/>
  <c r="H15" i="15"/>
  <c r="H14" i="15"/>
  <c r="H13" i="15"/>
  <c r="H12" i="15"/>
  <c r="H11" i="15"/>
  <c r="I97" i="12"/>
  <c r="H97" i="12"/>
  <c r="I96" i="12"/>
  <c r="H96" i="12"/>
  <c r="I95" i="12"/>
  <c r="H95" i="12"/>
  <c r="I94" i="12"/>
  <c r="H94" i="12"/>
  <c r="I93" i="12"/>
  <c r="H93" i="12"/>
  <c r="I92" i="12"/>
  <c r="H92" i="12"/>
  <c r="I91" i="12"/>
  <c r="H91" i="12"/>
  <c r="I45" i="12"/>
  <c r="I78" i="12"/>
  <c r="I77" i="12"/>
  <c r="I76" i="12"/>
  <c r="H57" i="12"/>
  <c r="H88" i="12"/>
  <c r="I88" i="12"/>
  <c r="H45" i="12"/>
  <c r="I114" i="9"/>
  <c r="H114" i="9"/>
  <c r="I113" i="9"/>
  <c r="H113" i="9"/>
  <c r="I112" i="9"/>
  <c r="H112" i="9"/>
  <c r="I111" i="9"/>
  <c r="H111" i="9"/>
  <c r="I110" i="9"/>
  <c r="H110" i="9"/>
  <c r="I109" i="9"/>
  <c r="H109" i="9"/>
  <c r="I108" i="9"/>
  <c r="H108" i="9"/>
  <c r="I107" i="9"/>
  <c r="H107" i="9"/>
  <c r="I106" i="9"/>
  <c r="H106" i="9"/>
  <c r="I105" i="9"/>
  <c r="H105" i="9"/>
  <c r="I103" i="9"/>
  <c r="H103" i="9"/>
  <c r="I70" i="10"/>
  <c r="H70" i="10"/>
  <c r="H8" i="18" l="1"/>
  <c r="H10" i="15"/>
  <c r="H90" i="12"/>
  <c r="I75" i="12"/>
  <c r="H83" i="10" l="1"/>
  <c r="H82" i="10"/>
  <c r="H81" i="10"/>
  <c r="H80" i="10"/>
  <c r="H79" i="10"/>
  <c r="H78" i="10"/>
  <c r="H77" i="10"/>
  <c r="H76" i="10"/>
  <c r="H75" i="10"/>
  <c r="H74" i="10"/>
  <c r="I72" i="10"/>
  <c r="H72" i="10"/>
  <c r="I83" i="10"/>
  <c r="I82" i="10"/>
  <c r="I81" i="10"/>
  <c r="I80" i="10"/>
  <c r="I79" i="10"/>
  <c r="I78" i="10"/>
  <c r="I77" i="10"/>
  <c r="I76" i="10"/>
  <c r="I75" i="10"/>
  <c r="I74" i="10"/>
  <c r="I23" i="13" l="1"/>
  <c r="I47" i="13"/>
  <c r="I12" i="13"/>
  <c r="I13" i="13"/>
  <c r="I14" i="13"/>
  <c r="I15" i="13"/>
  <c r="I16" i="13"/>
  <c r="I17" i="13"/>
  <c r="I18" i="13"/>
  <c r="I19" i="13"/>
  <c r="I20" i="13"/>
  <c r="I21" i="13"/>
  <c r="I11" i="13"/>
  <c r="I85" i="13"/>
  <c r="H85" i="13"/>
  <c r="I84" i="13"/>
  <c r="H84" i="13"/>
  <c r="I83" i="13"/>
  <c r="H83" i="13"/>
  <c r="I82" i="13"/>
  <c r="H82" i="13"/>
  <c r="I81" i="13"/>
  <c r="H81" i="13"/>
  <c r="I80" i="13"/>
  <c r="H80" i="13"/>
  <c r="I79" i="13"/>
  <c r="H79" i="13"/>
  <c r="I78" i="13"/>
  <c r="H78" i="13"/>
  <c r="I77" i="13"/>
  <c r="H77" i="13"/>
  <c r="I76" i="13"/>
  <c r="H76" i="13"/>
  <c r="I74" i="13"/>
  <c r="H74" i="13"/>
  <c r="I10" i="13" l="1"/>
  <c r="A11" i="34" l="1"/>
  <c r="A10" i="34"/>
  <c r="A8" i="34"/>
  <c r="A3" i="34"/>
  <c r="A1" i="34"/>
  <c r="H25" i="32"/>
  <c r="H19" i="32"/>
  <c r="H17" i="32"/>
  <c r="H14" i="31"/>
  <c r="H12" i="31"/>
  <c r="H11" i="31"/>
  <c r="H8" i="31"/>
  <c r="H33" i="30"/>
  <c r="H14" i="33"/>
  <c r="H12" i="33" s="1"/>
  <c r="D12" i="29"/>
  <c r="H17" i="21"/>
  <c r="H18" i="21"/>
  <c r="H19" i="21"/>
  <c r="I29" i="21"/>
  <c r="I28" i="21"/>
  <c r="I27" i="21"/>
  <c r="I26" i="21"/>
  <c r="I25" i="21"/>
  <c r="I24" i="21"/>
  <c r="I19" i="21"/>
  <c r="I18" i="21"/>
  <c r="I17" i="21"/>
  <c r="I14" i="21"/>
  <c r="I13" i="21"/>
  <c r="I12" i="21"/>
  <c r="I11" i="21"/>
  <c r="H29" i="21"/>
  <c r="H28" i="21"/>
  <c r="H27" i="21"/>
  <c r="H26" i="21"/>
  <c r="H25" i="21"/>
  <c r="H24" i="21"/>
  <c r="H14" i="21"/>
  <c r="H13" i="21"/>
  <c r="H12" i="21"/>
  <c r="H11" i="21"/>
  <c r="H10" i="21" l="1"/>
  <c r="I13" i="33"/>
  <c r="I12" i="33" s="1"/>
  <c r="H10" i="31"/>
  <c r="H16" i="21"/>
  <c r="H23" i="21"/>
  <c r="I32" i="30"/>
  <c r="I33" i="30"/>
  <c r="I14" i="31"/>
  <c r="I12" i="31"/>
  <c r="I11" i="31"/>
  <c r="I13" i="30"/>
  <c r="H21" i="32"/>
  <c r="I17" i="32"/>
  <c r="I23" i="32"/>
  <c r="I19" i="32"/>
  <c r="I25" i="32"/>
  <c r="I21" i="32"/>
  <c r="H32" i="30"/>
  <c r="H31" i="30" s="1"/>
  <c r="H28" i="30"/>
  <c r="I28" i="30"/>
  <c r="I14" i="30"/>
  <c r="I12" i="30"/>
  <c r="I21" i="30"/>
  <c r="I19" i="30"/>
  <c r="I17" i="30"/>
  <c r="I20" i="30"/>
  <c r="I16" i="21"/>
  <c r="I10" i="21"/>
  <c r="H44" i="21" l="1"/>
  <c r="I9" i="33"/>
  <c r="I31" i="30"/>
  <c r="I11" i="30"/>
  <c r="I10" i="31"/>
  <c r="I18" i="30"/>
  <c r="H27" i="31"/>
  <c r="I27" i="31"/>
  <c r="H26" i="31"/>
  <c r="I26" i="31"/>
  <c r="H25" i="31"/>
  <c r="I25" i="31"/>
  <c r="H24" i="31"/>
  <c r="I24" i="31"/>
  <c r="H23" i="31"/>
  <c r="I23" i="31"/>
  <c r="H22" i="31"/>
  <c r="I22" i="31"/>
  <c r="H21" i="31"/>
  <c r="I21" i="31"/>
  <c r="H20" i="31"/>
  <c r="I20" i="31"/>
  <c r="H11" i="32"/>
  <c r="I11" i="32"/>
  <c r="I19" i="31"/>
  <c r="H19" i="31"/>
  <c r="I10" i="32"/>
  <c r="H10" i="32"/>
  <c r="I16" i="30"/>
  <c r="H36" i="30"/>
  <c r="I36" i="30"/>
  <c r="I18" i="31"/>
  <c r="H18" i="31"/>
  <c r="I9" i="32"/>
  <c r="H9" i="32"/>
  <c r="I15" i="30"/>
  <c r="I17" i="31"/>
  <c r="H17" i="31"/>
  <c r="A3" i="18"/>
  <c r="A3" i="17"/>
  <c r="A3" i="16"/>
  <c r="A1" i="18"/>
  <c r="A1" i="17"/>
  <c r="A1" i="16"/>
  <c r="A1" i="15"/>
  <c r="A1" i="14"/>
  <c r="A1" i="12"/>
  <c r="I110" i="12"/>
  <c r="H110" i="12"/>
  <c r="I109" i="12"/>
  <c r="H109" i="12"/>
  <c r="I108" i="12"/>
  <c r="H108" i="12"/>
  <c r="I107" i="12"/>
  <c r="H107" i="12"/>
  <c r="I106" i="12"/>
  <c r="H106" i="12"/>
  <c r="I105" i="12"/>
  <c r="H105" i="12"/>
  <c r="I104" i="12"/>
  <c r="H104" i="12"/>
  <c r="I103" i="12"/>
  <c r="H103" i="12"/>
  <c r="I102" i="12"/>
  <c r="H102" i="12"/>
  <c r="I101" i="12"/>
  <c r="H101" i="12"/>
  <c r="I100" i="12"/>
  <c r="H100" i="12"/>
  <c r="I86" i="12"/>
  <c r="H86" i="12"/>
  <c r="I85" i="12"/>
  <c r="H85" i="12"/>
  <c r="I82" i="12"/>
  <c r="H82" i="12"/>
  <c r="I81" i="12"/>
  <c r="H81" i="12"/>
  <c r="H78" i="12"/>
  <c r="H77" i="12"/>
  <c r="H76" i="12"/>
  <c r="I73" i="12"/>
  <c r="H73" i="12"/>
  <c r="I72" i="12"/>
  <c r="H72" i="12"/>
  <c r="I71" i="12"/>
  <c r="H71" i="12"/>
  <c r="I70" i="12"/>
  <c r="H70" i="12"/>
  <c r="I69" i="12"/>
  <c r="H69" i="12"/>
  <c r="I68" i="12"/>
  <c r="H68" i="12"/>
  <c r="I67" i="12"/>
  <c r="H67" i="12"/>
  <c r="I66" i="12"/>
  <c r="H66" i="12"/>
  <c r="I65" i="12"/>
  <c r="H65" i="12"/>
  <c r="I64" i="12"/>
  <c r="H64" i="12"/>
  <c r="I63" i="12"/>
  <c r="H63" i="12"/>
  <c r="I62" i="12"/>
  <c r="H62" i="12"/>
  <c r="I61" i="12"/>
  <c r="H61" i="12"/>
  <c r="I58" i="12"/>
  <c r="H58" i="12"/>
  <c r="H56" i="12" s="1"/>
  <c r="I57" i="12"/>
  <c r="I54" i="12"/>
  <c r="H54" i="12"/>
  <c r="I53" i="12"/>
  <c r="H53" i="12"/>
  <c r="I50" i="12"/>
  <c r="H50" i="12"/>
  <c r="I49" i="12"/>
  <c r="H49" i="12"/>
  <c r="I48" i="12"/>
  <c r="H48" i="12"/>
  <c r="I43" i="12"/>
  <c r="H43" i="12"/>
  <c r="I42" i="12"/>
  <c r="H42" i="12"/>
  <c r="I41" i="12"/>
  <c r="H41" i="12"/>
  <c r="I40" i="12"/>
  <c r="H40" i="12"/>
  <c r="I39" i="12"/>
  <c r="H39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I9" i="12"/>
  <c r="H9" i="12"/>
  <c r="H16" i="31" l="1"/>
  <c r="I10" i="33"/>
  <c r="I8" i="33" s="1"/>
  <c r="H75" i="12"/>
  <c r="I84" i="12"/>
  <c r="I52" i="12"/>
  <c r="I38" i="12"/>
  <c r="I8" i="12"/>
  <c r="H60" i="12"/>
  <c r="H8" i="12"/>
  <c r="H38" i="12"/>
  <c r="H52" i="12"/>
  <c r="I60" i="12"/>
  <c r="H84" i="12"/>
  <c r="I29" i="12"/>
  <c r="I47" i="12"/>
  <c r="H99" i="12"/>
  <c r="H47" i="12"/>
  <c r="H20" i="12"/>
  <c r="I56" i="12"/>
  <c r="H80" i="12"/>
  <c r="I90" i="12"/>
  <c r="I99" i="12"/>
  <c r="H29" i="12"/>
  <c r="I20" i="12"/>
  <c r="I80" i="12"/>
  <c r="I10" i="30"/>
  <c r="H8" i="32"/>
  <c r="I8" i="32"/>
  <c r="I16" i="31"/>
  <c r="I42" i="31" s="1"/>
  <c r="H42" i="31"/>
  <c r="I15" i="32"/>
  <c r="H15" i="32"/>
  <c r="I37" i="30"/>
  <c r="I35" i="30" s="1"/>
  <c r="H37" i="30"/>
  <c r="H35" i="30" s="1"/>
  <c r="H14" i="32"/>
  <c r="I14" i="32"/>
  <c r="I29" i="30"/>
  <c r="I27" i="30" s="1"/>
  <c r="H29" i="30"/>
  <c r="H27" i="30" s="1"/>
  <c r="H13" i="32" l="1"/>
  <c r="H40" i="32"/>
  <c r="I52" i="30"/>
  <c r="E10" i="29" s="1"/>
  <c r="E11" i="29"/>
  <c r="H52" i="30"/>
  <c r="E14" i="8"/>
  <c r="I20" i="33"/>
  <c r="I13" i="32"/>
  <c r="I40" i="32" s="1"/>
  <c r="D11" i="29"/>
  <c r="H19" i="16"/>
  <c r="H20" i="16"/>
  <c r="H21" i="16"/>
  <c r="H22" i="16"/>
  <c r="H29" i="15"/>
  <c r="I29" i="15"/>
  <c r="H30" i="15"/>
  <c r="I30" i="15"/>
  <c r="E13" i="29" l="1"/>
  <c r="H16" i="33"/>
  <c r="D14" i="8"/>
  <c r="E12" i="29"/>
  <c r="D10" i="29"/>
  <c r="I19" i="16"/>
  <c r="I20" i="16"/>
  <c r="I21" i="16"/>
  <c r="I22" i="16"/>
  <c r="I16" i="15"/>
  <c r="A3" i="15"/>
  <c r="A3" i="14"/>
  <c r="E14" i="29" l="1"/>
  <c r="E11" i="34" s="1"/>
  <c r="D13" i="29"/>
  <c r="D14" i="29" s="1"/>
  <c r="D11" i="34" s="1"/>
  <c r="H65" i="9" l="1"/>
  <c r="H50" i="9" l="1"/>
  <c r="H18" i="10"/>
  <c r="H36" i="10"/>
  <c r="H34" i="10"/>
  <c r="H33" i="10"/>
  <c r="H31" i="10"/>
  <c r="H60" i="13"/>
  <c r="I60" i="13"/>
  <c r="H61" i="13"/>
  <c r="I61" i="13"/>
  <c r="H17" i="13"/>
  <c r="H20" i="13"/>
  <c r="A1" i="10"/>
  <c r="A1" i="13"/>
  <c r="A109" i="27" l="1"/>
  <c r="I94" i="27"/>
  <c r="H94" i="27"/>
  <c r="I93" i="27"/>
  <c r="I92" i="27" s="1"/>
  <c r="H93" i="27"/>
  <c r="I88" i="27"/>
  <c r="H88" i="27"/>
  <c r="I87" i="27"/>
  <c r="H87" i="27"/>
  <c r="I86" i="27"/>
  <c r="H86" i="27"/>
  <c r="I85" i="27"/>
  <c r="H85" i="27"/>
  <c r="I82" i="27"/>
  <c r="H82" i="27"/>
  <c r="I81" i="27"/>
  <c r="H81" i="27"/>
  <c r="I80" i="27"/>
  <c r="H80" i="27"/>
  <c r="I79" i="27"/>
  <c r="H79" i="27"/>
  <c r="I76" i="27"/>
  <c r="H76" i="27"/>
  <c r="I75" i="27"/>
  <c r="H75" i="27"/>
  <c r="I74" i="27"/>
  <c r="H74" i="27"/>
  <c r="I71" i="27"/>
  <c r="H71" i="27"/>
  <c r="I70" i="27"/>
  <c r="H70" i="27"/>
  <c r="I69" i="27"/>
  <c r="H69" i="27"/>
  <c r="I68" i="27"/>
  <c r="H68" i="27"/>
  <c r="I65" i="27"/>
  <c r="H65" i="27"/>
  <c r="I64" i="27"/>
  <c r="H64" i="27"/>
  <c r="I63" i="27"/>
  <c r="H63" i="27"/>
  <c r="I62" i="27"/>
  <c r="H62" i="27"/>
  <c r="I61" i="27"/>
  <c r="H61" i="27"/>
  <c r="I58" i="27"/>
  <c r="H58" i="27"/>
  <c r="I57" i="27"/>
  <c r="H57" i="27"/>
  <c r="I56" i="27"/>
  <c r="H56" i="27"/>
  <c r="I55" i="27"/>
  <c r="H55" i="27"/>
  <c r="I54" i="27"/>
  <c r="H54" i="27"/>
  <c r="I53" i="27"/>
  <c r="H53" i="27"/>
  <c r="I52" i="27"/>
  <c r="H52" i="27"/>
  <c r="I51" i="27"/>
  <c r="H51" i="27"/>
  <c r="I50" i="27"/>
  <c r="H50" i="27"/>
  <c r="I49" i="27"/>
  <c r="H49" i="27"/>
  <c r="I48" i="27"/>
  <c r="H48" i="27"/>
  <c r="I47" i="27"/>
  <c r="H47" i="27"/>
  <c r="I44" i="27"/>
  <c r="H44" i="27"/>
  <c r="I43" i="27"/>
  <c r="H43" i="27"/>
  <c r="I42" i="27"/>
  <c r="H42" i="27"/>
  <c r="I41" i="27"/>
  <c r="H41" i="27"/>
  <c r="I40" i="27"/>
  <c r="H40" i="27"/>
  <c r="I37" i="27"/>
  <c r="H37" i="27"/>
  <c r="I36" i="27"/>
  <c r="H36" i="27"/>
  <c r="I33" i="27"/>
  <c r="H33" i="27"/>
  <c r="I32" i="27"/>
  <c r="H32" i="27"/>
  <c r="I27" i="27"/>
  <c r="H27" i="27"/>
  <c r="I26" i="27"/>
  <c r="H26" i="27"/>
  <c r="I25" i="27"/>
  <c r="H25" i="27"/>
  <c r="I24" i="27"/>
  <c r="H24" i="27"/>
  <c r="I23" i="27"/>
  <c r="H23" i="27"/>
  <c r="I22" i="27"/>
  <c r="H22" i="27"/>
  <c r="I21" i="27"/>
  <c r="H21" i="27"/>
  <c r="I18" i="27"/>
  <c r="H18" i="27"/>
  <c r="I17" i="27"/>
  <c r="H17" i="27"/>
  <c r="I16" i="27"/>
  <c r="H16" i="27"/>
  <c r="I15" i="27"/>
  <c r="H15" i="27"/>
  <c r="I14" i="27"/>
  <c r="H14" i="27"/>
  <c r="I13" i="27"/>
  <c r="H13" i="27"/>
  <c r="I12" i="27"/>
  <c r="H12" i="27"/>
  <c r="I11" i="27"/>
  <c r="H11" i="27"/>
  <c r="I10" i="27"/>
  <c r="H10" i="27"/>
  <c r="I9" i="27"/>
  <c r="H9" i="27"/>
  <c r="H92" i="27" l="1"/>
  <c r="H46" i="27"/>
  <c r="I60" i="27"/>
  <c r="H20" i="27"/>
  <c r="H60" i="27"/>
  <c r="I67" i="27"/>
  <c r="H39" i="27"/>
  <c r="H8" i="27"/>
  <c r="H31" i="27"/>
  <c r="I31" i="27"/>
  <c r="H35" i="27"/>
  <c r="I78" i="27"/>
  <c r="I73" i="27"/>
  <c r="H73" i="27"/>
  <c r="H78" i="27"/>
  <c r="I8" i="27"/>
  <c r="H67" i="27"/>
  <c r="I35" i="27"/>
  <c r="H84" i="27"/>
  <c r="I20" i="27"/>
  <c r="I46" i="27"/>
  <c r="I84" i="27"/>
  <c r="I39" i="27"/>
  <c r="I109" i="27" l="1"/>
  <c r="D14" i="24"/>
  <c r="H27" i="23"/>
  <c r="H25" i="23"/>
  <c r="H26" i="23" l="1"/>
  <c r="H24" i="23"/>
  <c r="H23" i="23"/>
  <c r="H21" i="23" s="1"/>
  <c r="A3" i="23" l="1"/>
  <c r="A3" i="22"/>
  <c r="K39" i="13" l="1"/>
  <c r="K23" i="13"/>
  <c r="K40" i="13"/>
  <c r="A4" i="24"/>
  <c r="A49" i="23" l="1"/>
  <c r="H34" i="23"/>
  <c r="H32" i="23"/>
  <c r="H31" i="23"/>
  <c r="H30" i="23"/>
  <c r="H19" i="23"/>
  <c r="H18" i="23"/>
  <c r="H17" i="23"/>
  <c r="H16" i="23"/>
  <c r="H13" i="23"/>
  <c r="H10" i="23"/>
  <c r="H9" i="23"/>
  <c r="A1" i="23"/>
  <c r="A41" i="22"/>
  <c r="H26" i="22"/>
  <c r="H25" i="22"/>
  <c r="H24" i="22"/>
  <c r="H19" i="22"/>
  <c r="H18" i="22"/>
  <c r="H11" i="22"/>
  <c r="H10" i="22"/>
  <c r="H9" i="22"/>
  <c r="A1" i="22"/>
  <c r="I13" i="23" l="1"/>
  <c r="I31" i="23"/>
  <c r="I34" i="23"/>
  <c r="I32" i="23"/>
  <c r="I30" i="23"/>
  <c r="I24" i="22"/>
  <c r="I27" i="23"/>
  <c r="I25" i="23"/>
  <c r="I24" i="23"/>
  <c r="I26" i="23"/>
  <c r="I23" i="23"/>
  <c r="H29" i="23"/>
  <c r="I16" i="23"/>
  <c r="I18" i="23"/>
  <c r="H8" i="23"/>
  <c r="I17" i="23"/>
  <c r="I19" i="23"/>
  <c r="H12" i="23"/>
  <c r="H15" i="23"/>
  <c r="I9" i="23"/>
  <c r="I10" i="23"/>
  <c r="H8" i="22"/>
  <c r="I11" i="22"/>
  <c r="H17" i="22"/>
  <c r="I18" i="22"/>
  <c r="H23" i="22"/>
  <c r="I26" i="22"/>
  <c r="I9" i="22"/>
  <c r="I25" i="22"/>
  <c r="I10" i="22"/>
  <c r="A44" i="21"/>
  <c r="A3" i="21"/>
  <c r="H41" i="22" l="1"/>
  <c r="H49" i="23"/>
  <c r="D13" i="24" s="1"/>
  <c r="I29" i="23"/>
  <c r="I21" i="23"/>
  <c r="I15" i="23"/>
  <c r="I8" i="23"/>
  <c r="I12" i="23"/>
  <c r="I23" i="22"/>
  <c r="I19" i="22"/>
  <c r="I17" i="22" s="1"/>
  <c r="I8" i="22"/>
  <c r="A1" i="21"/>
  <c r="I49" i="23" l="1"/>
  <c r="E13" i="24" s="1"/>
  <c r="I41" i="22"/>
  <c r="D12" i="24"/>
  <c r="I23" i="21"/>
  <c r="I44" i="21" s="1"/>
  <c r="E11" i="24" l="1"/>
  <c r="G11" i="24" s="1"/>
  <c r="E12" i="24"/>
  <c r="D11" i="24"/>
  <c r="D15" i="24" s="1"/>
  <c r="D10" i="34" s="1"/>
  <c r="D14" i="34" s="1"/>
  <c r="I13" i="18" l="1"/>
  <c r="I12" i="18" s="1"/>
  <c r="H25" i="17"/>
  <c r="H19" i="17"/>
  <c r="H17" i="17"/>
  <c r="H18" i="16"/>
  <c r="H16" i="16"/>
  <c r="H15" i="16"/>
  <c r="H14" i="16"/>
  <c r="H12" i="16"/>
  <c r="H11" i="16"/>
  <c r="H10" i="16"/>
  <c r="H8" i="16"/>
  <c r="H35" i="15"/>
  <c r="H28" i="15"/>
  <c r="I23" i="15"/>
  <c r="H14" i="18"/>
  <c r="H12" i="18" s="1"/>
  <c r="D12" i="14"/>
  <c r="H86" i="9"/>
  <c r="H68" i="9"/>
  <c r="H9" i="16" l="1"/>
  <c r="I16" i="16"/>
  <c r="I19" i="15"/>
  <c r="I34" i="15"/>
  <c r="I13" i="15"/>
  <c r="H9" i="17"/>
  <c r="I18" i="16"/>
  <c r="I15" i="16"/>
  <c r="I15" i="15"/>
  <c r="I35" i="15"/>
  <c r="I14" i="16"/>
  <c r="I17" i="16"/>
  <c r="I14" i="17"/>
  <c r="H14" i="17"/>
  <c r="H21" i="17"/>
  <c r="H16" i="18"/>
  <c r="I17" i="15"/>
  <c r="I12" i="15"/>
  <c r="H23" i="15"/>
  <c r="I18" i="15"/>
  <c r="I28" i="15"/>
  <c r="H34" i="15"/>
  <c r="H33" i="15" s="1"/>
  <c r="I12" i="16"/>
  <c r="I31" i="15"/>
  <c r="I10" i="16"/>
  <c r="H31" i="15"/>
  <c r="H27" i="15" s="1"/>
  <c r="I19" i="17"/>
  <c r="I25" i="17"/>
  <c r="H11" i="17"/>
  <c r="I11" i="16"/>
  <c r="H17" i="16"/>
  <c r="H13" i="16" s="1"/>
  <c r="H10" i="17"/>
  <c r="I17" i="17"/>
  <c r="I21" i="17"/>
  <c r="H11" i="13"/>
  <c r="H12" i="13"/>
  <c r="H13" i="13"/>
  <c r="H14" i="13"/>
  <c r="H50" i="15" l="1"/>
  <c r="H37" i="16"/>
  <c r="I10" i="18"/>
  <c r="I27" i="15"/>
  <c r="I18" i="18" s="1"/>
  <c r="H8" i="17"/>
  <c r="I13" i="16"/>
  <c r="I33" i="15"/>
  <c r="I20" i="18" s="1"/>
  <c r="D11" i="14"/>
  <c r="I9" i="17"/>
  <c r="D13" i="14"/>
  <c r="I15" i="17"/>
  <c r="I13" i="17" s="1"/>
  <c r="H15" i="17"/>
  <c r="H13" i="17" s="1"/>
  <c r="I9" i="16"/>
  <c r="I10" i="17"/>
  <c r="I14" i="15"/>
  <c r="I11" i="17"/>
  <c r="A3" i="12"/>
  <c r="H68" i="13"/>
  <c r="I68" i="13"/>
  <c r="H23" i="13"/>
  <c r="H40" i="17" l="1"/>
  <c r="I37" i="16"/>
  <c r="D10" i="14"/>
  <c r="I9" i="18"/>
  <c r="I8" i="18" s="1"/>
  <c r="I35" i="18" s="1"/>
  <c r="I11" i="15"/>
  <c r="I10" i="15" s="1"/>
  <c r="I50" i="15" s="1"/>
  <c r="I8" i="17"/>
  <c r="H88" i="9"/>
  <c r="H84" i="9"/>
  <c r="H82" i="9"/>
  <c r="H81" i="9"/>
  <c r="H80" i="9"/>
  <c r="H77" i="9"/>
  <c r="H75" i="9"/>
  <c r="H74" i="9"/>
  <c r="H73" i="9"/>
  <c r="H72" i="9"/>
  <c r="H71" i="9"/>
  <c r="E11" i="14" l="1"/>
  <c r="E13" i="14"/>
  <c r="D14" i="14"/>
  <c r="D9" i="34" s="1"/>
  <c r="H70" i="9"/>
  <c r="I62" i="13"/>
  <c r="H62" i="13"/>
  <c r="E10" i="14" l="1"/>
  <c r="H66" i="9"/>
  <c r="H64" i="9"/>
  <c r="H63" i="9"/>
  <c r="H60" i="9"/>
  <c r="H58" i="9"/>
  <c r="H56" i="9"/>
  <c r="H54" i="9"/>
  <c r="H52" i="9"/>
  <c r="H49" i="9"/>
  <c r="H48" i="9"/>
  <c r="H47" i="9"/>
  <c r="H46" i="9" s="1"/>
  <c r="H47" i="13"/>
  <c r="H44" i="9"/>
  <c r="H62" i="9" l="1"/>
  <c r="H38" i="9"/>
  <c r="H39" i="9"/>
  <c r="H40" i="9"/>
  <c r="H41" i="9"/>
  <c r="H42" i="9"/>
  <c r="H37" i="9"/>
  <c r="H36" i="9"/>
  <c r="H35" i="9"/>
  <c r="H34" i="9"/>
  <c r="H33" i="9"/>
  <c r="H30" i="9"/>
  <c r="H27" i="9"/>
  <c r="H26" i="9"/>
  <c r="H32" i="9" l="1"/>
  <c r="H22" i="9"/>
  <c r="H23" i="9"/>
  <c r="I18" i="10" l="1"/>
  <c r="I101" i="9"/>
  <c r="I30" i="9"/>
  <c r="I84" i="9"/>
  <c r="I65" i="9"/>
  <c r="I50" i="9"/>
  <c r="I21" i="10"/>
  <c r="I22" i="10"/>
  <c r="I77" i="9"/>
  <c r="I81" i="9"/>
  <c r="I82" i="9"/>
  <c r="I80" i="9"/>
  <c r="I52" i="9"/>
  <c r="I64" i="9"/>
  <c r="I56" i="9"/>
  <c r="I58" i="9"/>
  <c r="I48" i="9"/>
  <c r="I60" i="9"/>
  <c r="I26" i="9"/>
  <c r="I33" i="9"/>
  <c r="I47" i="9"/>
  <c r="I49" i="9"/>
  <c r="I23" i="9"/>
  <c r="I44" i="9"/>
  <c r="I54" i="9"/>
  <c r="I39" i="9"/>
  <c r="I42" i="9"/>
  <c r="I22" i="9"/>
  <c r="I38" i="9"/>
  <c r="I37" i="9"/>
  <c r="I66" i="9"/>
  <c r="I40" i="9"/>
  <c r="I36" i="9"/>
  <c r="I35" i="9"/>
  <c r="I34" i="9"/>
  <c r="I41" i="9"/>
  <c r="I63" i="9"/>
  <c r="I27" i="9"/>
  <c r="I88" i="9"/>
  <c r="I86" i="9"/>
  <c r="I75" i="9"/>
  <c r="I73" i="9"/>
  <c r="I72" i="9"/>
  <c r="I71" i="9"/>
  <c r="I74" i="9"/>
  <c r="I46" i="9" l="1"/>
  <c r="I70" i="9"/>
  <c r="I62" i="9"/>
  <c r="I32" i="9"/>
  <c r="I68" i="9"/>
  <c r="H10" i="10" l="1"/>
  <c r="H11" i="10"/>
  <c r="H12" i="10"/>
  <c r="H13" i="10"/>
  <c r="H9" i="10"/>
  <c r="A1" i="24"/>
  <c r="H72" i="13"/>
  <c r="H71" i="13"/>
  <c r="I72" i="13"/>
  <c r="I71" i="13"/>
  <c r="I67" i="13"/>
  <c r="I66" i="13"/>
  <c r="I65" i="13"/>
  <c r="H67" i="13"/>
  <c r="H66" i="13"/>
  <c r="H65" i="13"/>
  <c r="H63" i="10"/>
  <c r="I34" i="10"/>
  <c r="I33" i="10"/>
  <c r="H70" i="13" l="1"/>
  <c r="H8" i="10"/>
  <c r="H64" i="13"/>
  <c r="I64" i="13"/>
  <c r="I70" i="13"/>
  <c r="H40" i="13"/>
  <c r="I40" i="13"/>
  <c r="H32" i="13"/>
  <c r="I32" i="13"/>
  <c r="H33" i="13"/>
  <c r="I33" i="13"/>
  <c r="I8" i="13"/>
  <c r="H10" i="9"/>
  <c r="H9" i="9"/>
  <c r="H8" i="9" s="1"/>
  <c r="I9" i="9"/>
  <c r="H67" i="10"/>
  <c r="H68" i="10"/>
  <c r="H66" i="10"/>
  <c r="I67" i="10"/>
  <c r="I68" i="10"/>
  <c r="I66" i="10"/>
  <c r="I63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49" i="10"/>
  <c r="I46" i="10"/>
  <c r="H46" i="10"/>
  <c r="I40" i="10"/>
  <c r="I41" i="10"/>
  <c r="I42" i="10"/>
  <c r="I43" i="10"/>
  <c r="I44" i="10"/>
  <c r="I39" i="10"/>
  <c r="H40" i="10"/>
  <c r="H41" i="10"/>
  <c r="H42" i="10"/>
  <c r="H43" i="10"/>
  <c r="H44" i="10"/>
  <c r="H39" i="10"/>
  <c r="I36" i="10"/>
  <c r="I30" i="10"/>
  <c r="I31" i="10"/>
  <c r="I32" i="10"/>
  <c r="I29" i="10"/>
  <c r="H30" i="10"/>
  <c r="H32" i="10"/>
  <c r="H29" i="10"/>
  <c r="I26" i="10"/>
  <c r="I25" i="10"/>
  <c r="H26" i="10"/>
  <c r="H25" i="10"/>
  <c r="H28" i="10" l="1"/>
  <c r="H24" i="10"/>
  <c r="I65" i="10"/>
  <c r="I28" i="10"/>
  <c r="H48" i="10"/>
  <c r="H38" i="10"/>
  <c r="H65" i="10"/>
  <c r="I38" i="10"/>
  <c r="I24" i="10"/>
  <c r="H58" i="13"/>
  <c r="I58" i="13"/>
  <c r="I59" i="13"/>
  <c r="H59" i="13"/>
  <c r="H51" i="13"/>
  <c r="I51" i="13"/>
  <c r="H53" i="13"/>
  <c r="I53" i="13"/>
  <c r="H55" i="13"/>
  <c r="I55" i="13"/>
  <c r="I49" i="13"/>
  <c r="H49" i="13"/>
  <c r="H22" i="10"/>
  <c r="H21" i="10"/>
  <c r="H37" i="13"/>
  <c r="I37" i="13"/>
  <c r="H38" i="13"/>
  <c r="I38" i="13"/>
  <c r="H39" i="13"/>
  <c r="I39" i="13"/>
  <c r="H41" i="13"/>
  <c r="I41" i="13"/>
  <c r="H42" i="13"/>
  <c r="I42" i="13"/>
  <c r="H43" i="13"/>
  <c r="I43" i="13"/>
  <c r="H44" i="13"/>
  <c r="I44" i="13"/>
  <c r="H45" i="13"/>
  <c r="I45" i="13"/>
  <c r="I36" i="13"/>
  <c r="H36" i="13"/>
  <c r="H26" i="13"/>
  <c r="H27" i="13"/>
  <c r="H28" i="13"/>
  <c r="H29" i="13"/>
  <c r="H30" i="13"/>
  <c r="H31" i="13"/>
  <c r="I26" i="13"/>
  <c r="I27" i="13"/>
  <c r="I28" i="13"/>
  <c r="I29" i="13"/>
  <c r="I30" i="13"/>
  <c r="I31" i="13"/>
  <c r="H21" i="13"/>
  <c r="H57" i="13" l="1"/>
  <c r="H20" i="10"/>
  <c r="I57" i="13"/>
  <c r="I20" i="10"/>
  <c r="H25" i="13"/>
  <c r="I25" i="13"/>
  <c r="I35" i="13"/>
  <c r="H35" i="13"/>
  <c r="H14" i="9"/>
  <c r="I14" i="9"/>
  <c r="H15" i="9"/>
  <c r="I15" i="9"/>
  <c r="H16" i="9"/>
  <c r="I16" i="9"/>
  <c r="I13" i="9"/>
  <c r="H13" i="9"/>
  <c r="H12" i="9" s="1"/>
  <c r="H17" i="10"/>
  <c r="I17" i="10"/>
  <c r="H16" i="10"/>
  <c r="I16" i="10"/>
  <c r="I10" i="10"/>
  <c r="I11" i="10"/>
  <c r="I12" i="10"/>
  <c r="I13" i="10"/>
  <c r="I9" i="10"/>
  <c r="H15" i="10" l="1"/>
  <c r="H85" i="10" s="1"/>
  <c r="I87" i="13"/>
  <c r="E11" i="8" s="1"/>
  <c r="I15" i="10"/>
  <c r="I8" i="10"/>
  <c r="I12" i="9"/>
  <c r="I54" i="10"/>
  <c r="I55" i="10"/>
  <c r="I49" i="10"/>
  <c r="I61" i="10"/>
  <c r="I53" i="10"/>
  <c r="I58" i="10"/>
  <c r="I57" i="10"/>
  <c r="I56" i="10"/>
  <c r="I59" i="10"/>
  <c r="I51" i="10"/>
  <c r="I60" i="10"/>
  <c r="I52" i="10"/>
  <c r="I50" i="10"/>
  <c r="H8" i="13"/>
  <c r="H15" i="13"/>
  <c r="H16" i="13"/>
  <c r="H18" i="13"/>
  <c r="H19" i="13"/>
  <c r="I48" i="10" l="1"/>
  <c r="I85" i="10" s="1"/>
  <c r="H10" i="13"/>
  <c r="H87" i="13" l="1"/>
  <c r="I25" i="9"/>
  <c r="H25" i="9"/>
  <c r="A13" i="8"/>
  <c r="A12" i="8"/>
  <c r="D11" i="8" l="1"/>
  <c r="I90" i="9"/>
  <c r="H90" i="9"/>
  <c r="I83" i="9"/>
  <c r="I79" i="9" s="1"/>
  <c r="H83" i="9"/>
  <c r="H79" i="9" s="1"/>
  <c r="I94" i="9"/>
  <c r="H94" i="9"/>
  <c r="I93" i="9"/>
  <c r="H93" i="9"/>
  <c r="H92" i="9" l="1"/>
  <c r="I92" i="9"/>
  <c r="I28" i="9"/>
  <c r="H28" i="9"/>
  <c r="A116" i="9"/>
  <c r="A3" i="9"/>
  <c r="A87" i="13" l="1"/>
  <c r="A3" i="13"/>
  <c r="H101" i="9" l="1"/>
  <c r="I99" i="9"/>
  <c r="H99" i="9"/>
  <c r="I98" i="9"/>
  <c r="H98" i="9"/>
  <c r="I97" i="9"/>
  <c r="H97" i="9"/>
  <c r="H96" i="9" l="1"/>
  <c r="I96" i="9"/>
  <c r="A85" i="10" l="1"/>
  <c r="A11" i="8"/>
  <c r="A3" i="10"/>
  <c r="A4" i="8"/>
  <c r="I24" i="9"/>
  <c r="H24" i="9"/>
  <c r="I21" i="9"/>
  <c r="H21" i="9"/>
  <c r="I20" i="9"/>
  <c r="H20" i="9"/>
  <c r="I19" i="9"/>
  <c r="H19" i="9"/>
  <c r="H18" i="9" l="1"/>
  <c r="H116" i="9"/>
  <c r="I18" i="9"/>
  <c r="A1" i="8"/>
  <c r="D13" i="8" l="1"/>
  <c r="D12" i="8" l="1"/>
  <c r="D15" i="8" s="1"/>
  <c r="D8" i="34" l="1"/>
  <c r="E12" i="8"/>
  <c r="D12" i="34" l="1"/>
  <c r="D13" i="34"/>
  <c r="I10" i="9"/>
  <c r="I8" i="9" s="1"/>
  <c r="I116" i="9" s="1"/>
  <c r="D16" i="34" l="1"/>
  <c r="E13" i="8"/>
  <c r="E15" i="8" l="1"/>
  <c r="E8" i="34" l="1"/>
  <c r="I23" i="17"/>
  <c r="I40" i="17" s="1"/>
  <c r="E12" i="14" l="1"/>
  <c r="E14" i="14" l="1"/>
  <c r="E9" i="34" l="1"/>
  <c r="E13" i="34" s="1"/>
  <c r="E14" i="24" l="1"/>
  <c r="E15" i="24" s="1"/>
  <c r="E10" i="34" l="1"/>
  <c r="E14" i="34" s="1"/>
  <c r="E12" i="34" l="1"/>
  <c r="E16" i="34" l="1"/>
  <c r="D21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MORALES</author>
  </authors>
  <commentList>
    <comment ref="C49" authorId="0" shapeId="0" xr:uid="{D0983B39-7B5F-4429-8019-07CEFFBA5A1F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 TOMO III SECCIÓN A2</t>
        </r>
      </text>
    </comment>
    <comment ref="C51" authorId="0" shapeId="0" xr:uid="{4AF39E34-0CA2-4B89-A61D-A931526829F4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A4</t>
        </r>
      </text>
    </comment>
    <comment ref="C53" authorId="0" shapeId="0" xr:uid="{6211AF12-335C-4165-8D5D-C134CF712015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55" authorId="0" shapeId="0" xr:uid="{C946A59E-473A-4CDF-8D20-C988E5CD18C1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C4</t>
        </r>
      </text>
    </comment>
    <comment ref="C57" authorId="0" shapeId="0" xr:uid="{EF0BA709-34F8-4B8F-B317-898AE1D47299}">
      <text>
        <r>
          <rPr>
            <b/>
            <sz val="9"/>
            <color indexed="81"/>
            <rFont val="Tahoma"/>
            <family val="2"/>
          </rPr>
          <t xml:space="preserve">MAURICIO MORALES:
</t>
        </r>
        <r>
          <rPr>
            <sz val="9"/>
            <color indexed="81"/>
            <rFont val="Tahoma"/>
            <family val="2"/>
          </rPr>
          <t>TOMO II SECCIÓN C2</t>
        </r>
      </text>
    </comment>
  </commentList>
</comments>
</file>

<file path=xl/sharedStrings.xml><?xml version="1.0" encoding="utf-8"?>
<sst xmlns="http://schemas.openxmlformats.org/spreadsheetml/2006/main" count="1792" uniqueCount="684">
  <si>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</si>
  <si>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</si>
  <si>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</si>
  <si>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</si>
  <si>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</si>
  <si>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1</t>
  </si>
  <si>
    <t>PLANILLA RESUMEN</t>
  </si>
  <si>
    <t xml:space="preserve">PLANILLA GENERAL PRESUPUESTO </t>
  </si>
  <si>
    <t>Formulario 2</t>
  </si>
  <si>
    <t>C-1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</si>
  <si>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</si>
  <si>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</si>
  <si>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</si>
  <si>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</si>
  <si>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</si>
  <si>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</si>
  <si>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</si>
  <si>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C-3</t>
  </si>
  <si>
    <t>Formulario 11</t>
  </si>
  <si>
    <t>OBRAS  /  DESCRIPCIÓN</t>
  </si>
  <si>
    <t>MONTOS</t>
  </si>
  <si>
    <t>Dólares</t>
  </si>
  <si>
    <t>Pesos</t>
  </si>
  <si>
    <t>Fecha</t>
  </si>
  <si>
    <t>Tipo de Cambio</t>
  </si>
  <si>
    <t>RESUMEN</t>
  </si>
  <si>
    <t>Precios Ofertados</t>
  </si>
  <si>
    <t>Total OFERTA BÁSICA</t>
  </si>
  <si>
    <t>ÍTEM</t>
  </si>
  <si>
    <t>SUB ÍTEM</t>
  </si>
  <si>
    <t>UNIDAD</t>
  </si>
  <si>
    <t>CANTIDAD</t>
  </si>
  <si>
    <t>PRECIO UNITARIO</t>
  </si>
  <si>
    <t>PRECIO TOTAL</t>
  </si>
  <si>
    <t>DESCRIPCIÓN</t>
  </si>
  <si>
    <t>1.1</t>
  </si>
  <si>
    <t>Global</t>
  </si>
  <si>
    <t>2.1</t>
  </si>
  <si>
    <t>Unidad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</si>
  <si>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</si>
  <si>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</si>
  <si>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</si>
  <si>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</si>
  <si>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</si>
  <si>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</si>
  <si>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</si>
  <si>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</si>
  <si>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</si>
  <si>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</si>
  <si>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Cjto.</t>
  </si>
  <si>
    <t>Transformadores de tensión 132 kV</t>
  </si>
  <si>
    <t>Cajas de Conjunción para Transformadores de corriente 132 kV</t>
  </si>
  <si>
    <t>Cajas de Conjunción para Transformadores de tensión 132 kV</t>
  </si>
  <si>
    <t>Descargador de Sobretensión 132 kV</t>
  </si>
  <si>
    <t>Suministro de Sistemas de Protecciones Eléctricas</t>
  </si>
  <si>
    <t>4.1</t>
  </si>
  <si>
    <t>4.2</t>
  </si>
  <si>
    <t>4.3</t>
  </si>
  <si>
    <t>4.4</t>
  </si>
  <si>
    <t>4.5</t>
  </si>
  <si>
    <t>4.6</t>
  </si>
  <si>
    <t>4.7</t>
  </si>
  <si>
    <t>4.8</t>
  </si>
  <si>
    <t>Un Sistema de Medición Sincrofasorial (PMU)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</si>
  <si>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</si>
  <si>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</si>
  <si>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</si>
  <si>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</si>
  <si>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</si>
  <si>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</si>
  <si>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</si>
  <si>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</si>
  <si>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</si>
  <si>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</si>
  <si>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</si>
  <si>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</si>
  <si>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</si>
  <si>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</si>
  <si>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</si>
  <si>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</si>
  <si>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</si>
  <si>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</si>
  <si>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</si>
  <si>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</si>
  <si>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</si>
  <si>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</si>
  <si>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</si>
  <si>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</si>
  <si>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</si>
  <si>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</si>
  <si>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</si>
  <si>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</si>
  <si>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Suministro del Sistema de Medición, Adquisición de Datos, Supervisión, Control Local y Telecontrol</t>
  </si>
  <si>
    <t>Suministro de Equipos de Media Tensión 13,2 kV</t>
  </si>
  <si>
    <t>Celda Media Tensión Tipo: Salida a Transformador de Servicios Auxiliares</t>
  </si>
  <si>
    <t xml:space="preserve">Celda Media Tensión Tipo: Acometida de Autotransformador de Potencia y Medición </t>
  </si>
  <si>
    <t>Celda de Media Tensión para reactor de neutro</t>
  </si>
  <si>
    <t>18.1</t>
  </si>
  <si>
    <t xml:space="preserve">Adaptación/adecuación Tableros de protección y control </t>
  </si>
  <si>
    <t>20.1</t>
  </si>
  <si>
    <t>20.2</t>
  </si>
  <si>
    <t>20.3</t>
  </si>
  <si>
    <t>20.4</t>
  </si>
  <si>
    <t>TOTAL PARCIAL</t>
  </si>
  <si>
    <t xml:space="preserve"> SUB TOTAL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</si>
  <si>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</si>
  <si>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</si>
  <si>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</si>
  <si>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</si>
  <si>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</si>
  <si>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</si>
  <si>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</si>
  <si>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</si>
  <si>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</si>
  <si>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</si>
  <si>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</si>
  <si>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</si>
  <si>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</si>
  <si>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</si>
  <si>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</si>
  <si>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</si>
  <si>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</si>
  <si>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</si>
  <si>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</si>
  <si>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</si>
  <si>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</si>
  <si>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</si>
  <si>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</si>
  <si>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</si>
  <si>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</si>
  <si>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</si>
  <si>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</si>
  <si>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</si>
  <si>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</si>
  <si>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</si>
  <si>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</si>
  <si>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</si>
  <si>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</si>
  <si>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</si>
  <si>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</si>
  <si>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</si>
  <si>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</si>
  <si>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</si>
  <si>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</si>
  <si>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</si>
  <si>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</si>
  <si>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</si>
  <si>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</si>
  <si>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</si>
  <si>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</si>
  <si>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</si>
  <si>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</si>
  <si>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</si>
  <si>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</si>
  <si>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</si>
  <si>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</si>
  <si>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</si>
  <si>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</si>
  <si>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</si>
  <si>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</si>
  <si>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</si>
  <si>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</si>
  <si>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</si>
  <si>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</si>
  <si>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</si>
  <si>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</si>
  <si>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</si>
  <si>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</si>
  <si>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</si>
  <si>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SUB TOTAL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</si>
  <si>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</si>
  <si>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</si>
  <si>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</si>
  <si>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</si>
  <si>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</si>
  <si>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3.3</t>
  </si>
  <si>
    <t>3.4</t>
  </si>
  <si>
    <t>3.5</t>
  </si>
  <si>
    <t>3.6</t>
  </si>
  <si>
    <t>3.7</t>
  </si>
  <si>
    <t>3.8</t>
  </si>
  <si>
    <t>3.9</t>
  </si>
  <si>
    <t>3.10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</si>
  <si>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</si>
  <si>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</si>
  <si>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</si>
  <si>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</si>
  <si>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</si>
  <si>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</si>
  <si>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</si>
  <si>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</si>
  <si>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</si>
  <si>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</si>
  <si>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</si>
  <si>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</si>
  <si>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</si>
  <si>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</si>
  <si>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18.3</t>
  </si>
  <si>
    <t>Tendido y Conexionado de Cables de potencia de Baja Tensión y Cables multifilares.</t>
  </si>
  <si>
    <t>18.4</t>
  </si>
  <si>
    <t>Provisión de Cables de Fibras Ópticas y sus accesorios</t>
  </si>
  <si>
    <t>18.5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</si>
  <si>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</si>
  <si>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</si>
  <si>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</si>
  <si>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</si>
  <si>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</si>
  <si>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</si>
  <si>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</si>
  <si>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</si>
  <si>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</si>
  <si>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</si>
  <si>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</si>
  <si>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</si>
  <si>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</si>
  <si>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</si>
  <si>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</si>
  <si>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</si>
  <si>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</si>
  <si>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1.6</t>
  </si>
  <si>
    <t>1.7</t>
  </si>
  <si>
    <t>1.8</t>
  </si>
  <si>
    <t>1.9</t>
  </si>
  <si>
    <t>6.1</t>
  </si>
  <si>
    <t>6.3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</si>
  <si>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</si>
  <si>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</si>
  <si>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</si>
  <si>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</si>
  <si>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</si>
  <si>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</si>
  <si>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</si>
  <si>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</si>
  <si>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</si>
  <si>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</si>
  <si>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</si>
  <si>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</si>
  <si>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Juego de componentes del armario de conjunción</t>
  </si>
  <si>
    <t>Juego de componentes de la caja de accionamiento de fase</t>
  </si>
  <si>
    <t>Motorreductor</t>
  </si>
  <si>
    <t>6.2</t>
  </si>
  <si>
    <t>Fusibles propios para ítem anterior (1 fase)</t>
  </si>
  <si>
    <t>Contador registrador de descargas</t>
  </si>
  <si>
    <t>Descargadores de Sobretensiones de 132 kV</t>
  </si>
  <si>
    <t>10.1</t>
  </si>
  <si>
    <t>Descargador para 132 kV según especificación técnica</t>
  </si>
  <si>
    <t>10.2</t>
  </si>
  <si>
    <t>Baterias</t>
  </si>
  <si>
    <t>Vaso Completo Batería 48 Vcc</t>
  </si>
  <si>
    <t>Juego Fusible Batería 48 Vcc</t>
  </si>
  <si>
    <t>Vaso Completo Batería 110 Vcc</t>
  </si>
  <si>
    <t>Juego Fusible Batería 110 Vcc</t>
  </si>
  <si>
    <t>14.1</t>
  </si>
  <si>
    <t>14.2</t>
  </si>
  <si>
    <t>14.3</t>
  </si>
  <si>
    <t>14.4</t>
  </si>
  <si>
    <t>15.4</t>
  </si>
  <si>
    <t>Juego de contactos fijos y móviles</t>
  </si>
  <si>
    <t>Juego contactos auxiliares</t>
  </si>
  <si>
    <t>Protección de sobrecorriente</t>
  </si>
  <si>
    <t>Relé de mínima tensión</t>
  </si>
  <si>
    <t>Fusibles ACR mínimo dos de cada tipo y calibre</t>
  </si>
  <si>
    <t>Aisladores de cada tipo para transformador, completos con sus empaquetaduras y accesorios necesarios.</t>
  </si>
  <si>
    <t>Aparatos de control, señalización, alarma y medición local para cada tipo utilizado</t>
  </si>
  <si>
    <t>Tableros de Baja Tensión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</si>
  <si>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</si>
  <si>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</si>
  <si>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</si>
  <si>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>Un Transformador de tensión monofásico de cada tipo y tensión);</t>
  </si>
  <si>
    <t>Interruptor de MT completo de cada tipo y tensión;</t>
  </si>
  <si>
    <t>Motor de accionamiento de cada tipo y tensión;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</si>
  <si>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</si>
  <si>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</si>
  <si>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</si>
  <si>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</si>
  <si>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Sistema de Control, Protecciones y Automatismos.</t>
  </si>
  <si>
    <t>Suministro de Tableros de Comando, Medición, Relés auxiliares, Sincronización, Interfase de Telecontrol, Repartidores de Cables, de SSAA de Playa (MK), RAT y Marcha en paralelo de Autotransformadores, etc.</t>
  </si>
  <si>
    <t>Estudio de suelos (10 sondeos)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</si>
  <si>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</si>
  <si>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</si>
  <si>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</si>
  <si>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Cable Media Tensión Trafo/Celdas/SSAA/Reactor</t>
  </si>
  <si>
    <t>mts</t>
  </si>
  <si>
    <t>C-2</t>
  </si>
  <si>
    <t>C 1.4</t>
  </si>
  <si>
    <t xml:space="preserve">Suministro de Armario de telecomunicaciones TCOM </t>
  </si>
  <si>
    <t>Construcción Edificio de Comando y sala de Celdas</t>
  </si>
  <si>
    <t>Formulario 6</t>
  </si>
  <si>
    <t>C-1.4</t>
  </si>
  <si>
    <t>PROYECTO: 
CONSTRUCCIÓN DE LA ESTACIÓN TRANSFORMADORA MENDOZA NORTE 220/132 kV Y
OBRAS COMPLEMENTARIAS</t>
  </si>
  <si>
    <t>Formulario 7</t>
  </si>
  <si>
    <t>Formulario 8</t>
  </si>
  <si>
    <t>Formulario 9</t>
  </si>
  <si>
    <t>Formulario 12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</si>
  <si>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</si>
  <si>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</si>
  <si>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</si>
  <si>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</si>
  <si>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</si>
  <si>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</si>
  <si>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</si>
  <si>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</si>
  <si>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</si>
  <si>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</si>
  <si>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</si>
  <si>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</si>
  <si>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14.5</t>
  </si>
  <si>
    <t>14.6</t>
  </si>
  <si>
    <t>Estudios Eléctricos-Estudios Eléctricos según Sección B del Tomo I</t>
  </si>
  <si>
    <t>Cable aislado subterráneo de 13,2 kV (C.A.S. 13,2 kV)-Tendido, ensayos y terminación</t>
  </si>
  <si>
    <t>10.3</t>
  </si>
  <si>
    <t>14.7</t>
  </si>
  <si>
    <t>C 2.1</t>
  </si>
  <si>
    <t>PROVISIONES</t>
  </si>
  <si>
    <t>C 2.2</t>
  </si>
  <si>
    <t xml:space="preserve">OBRAS CIVILES </t>
  </si>
  <si>
    <t>C 2.3</t>
  </si>
  <si>
    <t xml:space="preserve">MONTAJES </t>
  </si>
  <si>
    <t>C 2.4</t>
  </si>
  <si>
    <t>REPUESTOS</t>
  </si>
  <si>
    <t>Total Precios Ofertados</t>
  </si>
  <si>
    <t>SUB ÍíTEM</t>
  </si>
  <si>
    <t>MONTO TOTAL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</si>
  <si>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</si>
  <si>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</si>
  <si>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</si>
  <si>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</si>
  <si>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</si>
  <si>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</si>
  <si>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</si>
  <si>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</si>
  <si>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</si>
  <si>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 xml:space="preserve">Graperías y accesorios completos para el Conductor, según Especificación Técnica, 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</si>
  <si>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</si>
  <si>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</si>
  <si>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</si>
  <si>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</si>
  <si>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</si>
  <si>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</si>
  <si>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SUB-TOTAL C 2.1: PROVISIONES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</si>
  <si>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</si>
  <si>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</si>
  <si>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</si>
  <si>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</si>
  <si>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</si>
  <si>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</si>
  <si>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Piq</t>
  </si>
  <si>
    <t>SUB-TOTAL C 2.2: OBRAS CIVILES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</si>
  <si>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</si>
  <si>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</si>
  <si>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</si>
  <si>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</si>
  <si>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</si>
  <si>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</si>
  <si>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</si>
  <si>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</si>
  <si>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</si>
  <si>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</si>
  <si>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 xml:space="preserve">SUB-TOTAL C 2.3: MONTAJES 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</si>
  <si>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</si>
  <si>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</si>
  <si>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</si>
  <si>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</si>
  <si>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</si>
  <si>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Replanteo</t>
  </si>
  <si>
    <t>Construcción de Canales, Cámaras y Cañeros en Playa de 132 kV</t>
  </si>
  <si>
    <t>Vasile</t>
  </si>
  <si>
    <t>ARTRANS</t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</si>
  <si>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</si>
  <si>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</si>
  <si>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</si>
  <si>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</si>
  <si>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</si>
  <si>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</si>
  <si>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</si>
  <si>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</si>
  <si>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</si>
  <si>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</si>
  <si>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Montaje de Equipos 132 kV</t>
  </si>
  <si>
    <t>Interruptor Convencional 132 kV (Distribución)</t>
  </si>
  <si>
    <t>Seccionadores Tripolares Fila India de 132 kV</t>
  </si>
  <si>
    <t>Transformadores de Corriente de 132 kV</t>
  </si>
  <si>
    <t>Transformador de Tensión de 132 kV (de cada tipo)</t>
  </si>
  <si>
    <t>5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</si>
  <si>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</si>
  <si>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</si>
  <si>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</si>
  <si>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</si>
  <si>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</si>
  <si>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250 A</t>
  </si>
  <si>
    <t>Seccionador fusible bajo carga 125 A</t>
  </si>
  <si>
    <t>Fusibles ACR mínimo tres de cada tipo calibre</t>
  </si>
  <si>
    <t>Tablero General de Servicios Auxiliares TGSACA 110 Vcc.</t>
  </si>
  <si>
    <t>Interruptor TM bipolar principal 160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</si>
  <si>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</si>
  <si>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</si>
  <si>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</si>
  <si>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</si>
  <si>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</si>
  <si>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</si>
  <si>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r>
      <t>Un módulo Completo de cada tipo diferente del e</t>
    </r>
    <r>
      <rPr>
        <sz val="10"/>
        <rFont val="Arial"/>
        <family val="2"/>
      </rPr>
      <t>quipo Gateway G.500 del suministro</t>
    </r>
  </si>
  <si>
    <r>
      <t>E</t>
    </r>
    <r>
      <rPr>
        <sz val="10"/>
        <rFont val="Arial"/>
        <family val="2"/>
      </rPr>
      <t>quipo Multimedidor completo de cada tipo diferente del suministro</t>
    </r>
  </si>
  <si>
    <t>Módulo de E/S de cada tipo diferente del suministro</t>
  </si>
  <si>
    <t>Tableros repartidores de cables: 15% de los bornes y accesorios instalados de cada tipo.</t>
  </si>
  <si>
    <t>Tableros de relés auxiliares: 15% de los equipos y elementos instalados de cada tipo, mínimo 1 (uno).</t>
  </si>
  <si>
    <t>Tableros de mando: 15% de los equipos y elementos instalados de cada tipo, mínimo 1 (uno).</t>
  </si>
  <si>
    <t>Tableros de medición: 15% de los equipos y elementos instalados de cada tipo, mínimo 1 (uno).</t>
  </si>
  <si>
    <t>Sistema de Protecciones Eléctricas</t>
  </si>
  <si>
    <t>Ejecución de la Malla de PAT enterrada (incluye MO y Materiales)</t>
  </si>
  <si>
    <t>m</t>
  </si>
  <si>
    <t>Interferencias con Líneas de Media Tensión (LMT)</t>
  </si>
  <si>
    <t>MEJORAMIENTO DE LA RED DE AT (132 KV) DE LA PROVINCIA DE MENDOZA DEPARTAMENTOS DE SAN RAFAEL Y GENERAL ALVEAR</t>
  </si>
  <si>
    <t>PLANILLA DE PRESUPUESTO OFICIAL</t>
  </si>
  <si>
    <t>PROYECTO: 
MEJORAMIENTO DE LA RED DE AT (132 KV) 
DE LA PROVINCIA DE MENDOZA 
DEPARTAMENTOS DE SAN RAFAEL Y GENERAL ALVEAR</t>
  </si>
  <si>
    <t>MEJORAMIENTO DE LA RED DE AT (132 KV) DE LA PROVINCIA DE MENDOZA 
DEPARTAMENTOS DE SAN RAFAEL Y GENERAL ALVEAR</t>
  </si>
  <si>
    <t>C-1 Construcción ET PI San Rafael 132 kV</t>
  </si>
  <si>
    <t>C-1.1 Provisiones Principales ET PI San Rafael 132 kV</t>
  </si>
  <si>
    <t>C-1.2 Obras Civiles ET PI San Rafael 132 kV</t>
  </si>
  <si>
    <t>C-1.3 Provisiones Complementarias y Obras Electromecánicas ET PI San Rafael 132 kV</t>
  </si>
  <si>
    <t>C-1.4 Repuestos ET PI San Rafael 132 kV</t>
  </si>
  <si>
    <t xml:space="preserve"> Provisiones Principales ET PI San Rafael 132 kV</t>
  </si>
  <si>
    <t xml:space="preserve"> Obras Civiles ET PI San Rafael 132 kV</t>
  </si>
  <si>
    <t xml:space="preserve"> Provisiones Complementarias y Obras Electromecánicas ET PI San Rafael 132 kV</t>
  </si>
  <si>
    <t>Repuestos ET PI San Rafael 132 kV</t>
  </si>
  <si>
    <t>Suministro del Sistema de Videovigilancia y Red LAN Administrativa de la nueva ET PI San Rafael 132 kV</t>
  </si>
  <si>
    <t>Montaje del Sistema de Videovigilancia y Red LAN Administrativa de la nueva 
ET PI San Rafael 132 kV</t>
  </si>
  <si>
    <t>C-2 Construcción LAT DT 132 KV LAT NHIV/ETSR A ET PISR</t>
  </si>
  <si>
    <t>C-2.1 Provisiones principales LAT DT 132 KV LAT NHIV/ETSR A ET PISR</t>
  </si>
  <si>
    <t>C-2.2 Obras Civiles LAT DT 132 KV LAT NHIV/ETSR A ET PISR</t>
  </si>
  <si>
    <t>C-2.3 Montajes LAT DT 132 KV LAT NHIV/ETSR A ET PISR</t>
  </si>
  <si>
    <t>C-2.4 Respuestos LAT DT 132 KV LAT NHIV/ETSR A ET PISR</t>
  </si>
  <si>
    <t>C-3.1 Provisiones principales Ampliación ET Gral. Alvear</t>
  </si>
  <si>
    <t>C-3 Ampliación ET Gral. Alvear</t>
  </si>
  <si>
    <t>C-3.2 Obras Civiles Ampliación ET Gral. Alvear</t>
  </si>
  <si>
    <t>C-3.3 Montajes Ampliación ET Gral. Alvear</t>
  </si>
  <si>
    <t>C-3.4 Respuestos Ampliación ET Gral. Alvear</t>
  </si>
  <si>
    <t>C-2 Construcción LAT 132 kV ET Mendoza Norte - ET Gral. Alvear</t>
  </si>
  <si>
    <t>Provisiones principales Ampliación ET Gral. Alvear</t>
  </si>
  <si>
    <t>Obras Civiles Ampliación ET Gral. Alvear</t>
  </si>
  <si>
    <t>Montajes Ampliación ET Gral. Alvear</t>
  </si>
  <si>
    <t>Respuestos Ampliación ET Gral. Alvear</t>
  </si>
  <si>
    <t>Formulario 17</t>
  </si>
  <si>
    <t>Formulario 18</t>
  </si>
  <si>
    <t>Formulario 19</t>
  </si>
  <si>
    <t>Formulario 20</t>
  </si>
  <si>
    <t>Formulario 21</t>
  </si>
  <si>
    <t>C-4 Construcción LAT PISR - G.ALVEAR 132 kV</t>
  </si>
  <si>
    <t>C-4.1</t>
  </si>
  <si>
    <t>C-4.2</t>
  </si>
  <si>
    <t>C-4.3</t>
  </si>
  <si>
    <t>C-4.4</t>
  </si>
  <si>
    <t>C-4</t>
  </si>
  <si>
    <t>C-4.1 Provisiones principales LAT PISR - G.ALVEAR 132 kV</t>
  </si>
  <si>
    <t>C-4.2 Obras Civiles LAT PISR - G.ALVEAR 132 kV</t>
  </si>
  <si>
    <t>C-4.3 Montajes LAT PISR - G.ALVEAR 132 kV</t>
  </si>
  <si>
    <t>C-4.4 Respuestos LAT PISR - G.ALVEAR 132 kV</t>
  </si>
  <si>
    <t>Suministro de Equipos de playa 132 kV</t>
  </si>
  <si>
    <t>Interruptor tripolar  132 kV, 3.150 A, 40 kA, recierre RUT</t>
  </si>
  <si>
    <t xml:space="preserve">Seccionador tripolar fila india sin P.A.T.; 800 A </t>
  </si>
  <si>
    <t xml:space="preserve">Seccionador tripolar fila india sin  P.A.T.; 1.600 A </t>
  </si>
  <si>
    <t xml:space="preserve">Seccionador tripolar de polos paralelos con P.A.T.; 800 A </t>
  </si>
  <si>
    <t>Seccionador unipolar para P.A.T. de Barras A-B</t>
  </si>
  <si>
    <t>Aislador soporte de conexiones para 132 kV</t>
  </si>
  <si>
    <t>Transformadores de Corriente 132 kV</t>
  </si>
  <si>
    <t xml:space="preserve"> Tablero de Protección, Control y Medición para el campo 01</t>
  </si>
  <si>
    <t xml:space="preserve"> Tablero de Protección, Control y Medición para el campo 02</t>
  </si>
  <si>
    <t xml:space="preserve"> Tablero de Protección, Control y Medición para el campo 03</t>
  </si>
  <si>
    <t xml:space="preserve"> Tablero de Protección, Control y Medición para el campo 04</t>
  </si>
  <si>
    <t xml:space="preserve"> Tablero de Protección, Control y Medición para el campo 05</t>
  </si>
  <si>
    <t xml:space="preserve"> Tablero de Protección de Barras</t>
  </si>
  <si>
    <t>Tablero General de Servicios Auxiliares Corriente Alterna 380/220 V (TGSACA)</t>
  </si>
  <si>
    <t>Transformadores de Tensión de 132 kV</t>
  </si>
  <si>
    <t>Interruptor bipolar 110 Vcc - 125 A</t>
  </si>
  <si>
    <t>10% de la cantidad total de cada tipo de bornera utilizada, siendo 5 unidades la cantidad mínima.</t>
  </si>
  <si>
    <t>Equipo completo de cada tipo y modelo diferente de los equipos integrantes del suministro.</t>
  </si>
  <si>
    <t>Módulo completo de cada tipo diferente integrante de los equipos suministrados.</t>
  </si>
  <si>
    <t>Suministro Sistema de Supervisión, Protección y Control del transformador TR1</t>
  </si>
  <si>
    <t>Suministro del Sistema Telefónico para la E.T. PI San Rafael</t>
  </si>
  <si>
    <t>Celda de Media Tensión para Alimentadores distribución</t>
  </si>
  <si>
    <t xml:space="preserve">Celda Media Tensión Tipo: Acometida de Transformador de TR1 y Medición </t>
  </si>
  <si>
    <t>TCOM ET PI San Rafael</t>
  </si>
  <si>
    <t>TCOM ET Gral Alvear</t>
  </si>
  <si>
    <t>TCOM ET San Rafael</t>
  </si>
  <si>
    <t>TCOM ET Nihuil IV</t>
  </si>
  <si>
    <t>m²</t>
  </si>
  <si>
    <t>Construcción de canales de 13,2 kV (C.A.S. 13,2 kV) 80 mts</t>
  </si>
  <si>
    <r>
      <t>m</t>
    </r>
    <r>
      <rPr>
        <sz val="10"/>
        <rFont val="Aptos Narrow"/>
        <family val="2"/>
      </rPr>
      <t>³</t>
    </r>
  </si>
  <si>
    <t xml:space="preserve">Provision de pórticos tipo 1 de 132 kV (H=18 m) </t>
  </si>
  <si>
    <t xml:space="preserve">Montaje de pórticos tipo 1  de 132 kV (H=18 m) </t>
  </si>
  <si>
    <t>Provision de pórticos de barras de  132 kV (H=10,8 m)</t>
  </si>
  <si>
    <t>Montaje de pórticos de barras de  132 kV (H=10,8 m)</t>
  </si>
  <si>
    <t>Alambrado rural exterior (700 mts alambrado tipico 5 hilos + tranquera)</t>
  </si>
  <si>
    <t>Muro perimetral ET (incluye portones y PAT)</t>
  </si>
  <si>
    <t>Transformador de corriente monofásico de cada tipo y tensión.</t>
  </si>
  <si>
    <t>Juego completo de repuestos para los Sistemas y Equipos de Medición, Adquisición de Datos, Supervisión, Control, Protecciones y Automatismos integrantes de la provisión</t>
  </si>
  <si>
    <t>Montaje de Equipos de playa 132 kV</t>
  </si>
  <si>
    <t>Montaje TCOM ET PI San Rafael</t>
  </si>
  <si>
    <t>Montaje TCOM ET Gral Alvear</t>
  </si>
  <si>
    <t>Montaje TCOM ET San Rafael</t>
  </si>
  <si>
    <t>Montaje TCOM ET Nihuil IV</t>
  </si>
  <si>
    <t>Montaje del Sistema de Supervisión, Protección y Control del Transformador TR1</t>
  </si>
  <si>
    <t>Adecuaciones Sistema DAD/DAG Centro Regional de Automatismos de Distrocuyo</t>
  </si>
  <si>
    <t>Montaje del Sistema Telefónico para la ET PI San Rafael 132 kV</t>
  </si>
  <si>
    <t>Celda Media Tensión para para Alimentadores distribución</t>
  </si>
  <si>
    <t>Montaje Transformador TR01 132/34,5/13,8 kV - 30/30/20 MVA</t>
  </si>
  <si>
    <t>Suministro  para las Acometidas de las Líneas Aéreas de 132 kV a la Estación</t>
  </si>
  <si>
    <t>Retención Angular 0° - 15°</t>
  </si>
  <si>
    <t>Retención Angular 15° - 30°</t>
  </si>
  <si>
    <t>Retención Angular 60° - 90°</t>
  </si>
  <si>
    <t>Conjuntos de suspensión simple “V” (SSI)</t>
  </si>
  <si>
    <t>Conjuntos de suspensión doble “II” (SDI)</t>
  </si>
  <si>
    <t>Estructura tipo SV doble terna "S+4"</t>
  </si>
  <si>
    <t>4.9</t>
  </si>
  <si>
    <t>PRECIO TOTAL CON IVA INCLUIDO</t>
  </si>
  <si>
    <t>Interruptores de 132 kV</t>
  </si>
  <si>
    <t>Armario de accionamiento para un polo y armario de control</t>
  </si>
  <si>
    <t>Elementos de accionamiento (entre armario de accionamiento y contacto móvil)</t>
  </si>
  <si>
    <t>Juego de componentes desgastables de armarios de accionamiento para un polo y del armario de control</t>
  </si>
  <si>
    <t>Motor de accionamiento</t>
  </si>
  <si>
    <t>1.10</t>
  </si>
  <si>
    <t>Gas SF6</t>
  </si>
  <si>
    <t>Detector de pérdidas de SF6</t>
  </si>
  <si>
    <t>Seccionadores Tripolares Fila India de 132 kV (Ítem 2.1)</t>
  </si>
  <si>
    <t>Seccionadores Tripolares Polos Paralelos con Cuchillas de Puesta a Tierra de 132 kV (Ítem 2.2)</t>
  </si>
  <si>
    <t>Seccionadores Unipolares de Puesta a Tierra de 132 kV (Ítem 2. 3)</t>
  </si>
  <si>
    <t>Juego de contactos de potencia unipolar</t>
  </si>
  <si>
    <t>Aisladores soporte de 132 kV</t>
  </si>
  <si>
    <t>Transformador de Corriente de 132 kV del tipo 3.1</t>
  </si>
  <si>
    <t>Transformador de Corriente de 132 kV del tipo 3.2</t>
  </si>
  <si>
    <t>Transformador de Corriente de 132 kV del tipo 3.3</t>
  </si>
  <si>
    <t>Transformador de Tensión de 132 kV del tipo 3.4</t>
  </si>
  <si>
    <t>Transformador de Tensión de 132 kV del tipo 3.5</t>
  </si>
  <si>
    <t>8.1</t>
  </si>
  <si>
    <t>8.2</t>
  </si>
  <si>
    <t>Baterías y Cargadores</t>
  </si>
  <si>
    <t>Reactor M.T. formador de neutro</t>
  </si>
  <si>
    <t>Porcelana de aislador pasante por cada tensión o neutro</t>
  </si>
  <si>
    <t>Juego completo de juntas de todos los tipos incluidos en la máquina</t>
  </si>
  <si>
    <t>Celdas de MT y Equipamientos Accesorios.</t>
  </si>
  <si>
    <t>Bobina de cierre interruptor de cada tipo y tensión;</t>
  </si>
  <si>
    <t>Grupo Electrógeno de Emergencia. (1)</t>
  </si>
  <si>
    <t>Seccionadores de 132 kV</t>
  </si>
  <si>
    <t>TRANSFORMADORES DE TENSIÓN Y CORRIENTE PARA 132 kV</t>
  </si>
  <si>
    <t>Seccionador tripolar de polos paralelos sin cuchillas de P.A.T.; 
contactos principales en línea horizontal; 800 A</t>
  </si>
  <si>
    <t xml:space="preserve">Seccionador tripolar de polos paralelos sin de P.A.T.; de Transferencia 
contactos principales en línea horizontal para instalación en altura; 800 A </t>
  </si>
  <si>
    <t xml:space="preserve">Seccionador tripolar de polos paralelos sin cuchillas de P.A.T.; de Acople
contactos principales en línea horizontal; 1.600 A </t>
  </si>
  <si>
    <t xml:space="preserve"> Seccionador tripolar de polos paralelos con cuchillas de P.A.T.; 
contactos principales en línea horizontal; 800 A</t>
  </si>
  <si>
    <t>Transformador de corriente de 132 kV para campos de Líneas. 
Relación: 400 – 800/1-1-1-1-1 A</t>
  </si>
  <si>
    <t>Transformador de tensión de 132 kV para campos de Líneas. 
Relación: 132:√3 / 0, 11:√3; 0,11:√3; 0,11:√3; 0,11:√3 kV</t>
  </si>
  <si>
    <t>Tableros de Protección y Control Acometidad DC</t>
  </si>
  <si>
    <t xml:space="preserve">Transformador de tensión de 132 kV para Servicio Auxiliares 100 kVA. 
Relación: 132:√3 / 0, 0,400:√3 kV </t>
  </si>
  <si>
    <t>Construcción Kioskos DISTROCUYO</t>
  </si>
  <si>
    <t>Transformadores de tensión y corriente para 132 kV</t>
  </si>
  <si>
    <t>Descargadores de sobretensión de 132 kV</t>
  </si>
  <si>
    <t>Transformador de corriente (uno por cadad tipo)</t>
  </si>
  <si>
    <t>Multimedidor</t>
  </si>
  <si>
    <t>Aisladores según Especificación Técnica</t>
  </si>
  <si>
    <t xml:space="preserve">Provisión aisladores poliméricos tipo line-post </t>
  </si>
  <si>
    <t xml:space="preserve">Provisión aisladores tipo U 120 BS porcelana </t>
  </si>
  <si>
    <t>Suspensión</t>
  </si>
  <si>
    <t>Funcación directa p/Estructura tipo “R” Coplanar Vertical</t>
  </si>
  <si>
    <t>Funcación directa p/Estructura tipo “S” Coplanar Vertical</t>
  </si>
  <si>
    <t>Funcación directa p/Estructura tipo “RA” Coplanar Vertical</t>
  </si>
  <si>
    <t>Funcación directa p/Estructura tipo “S” Triangular</t>
  </si>
  <si>
    <t>Funcación directa p/Estructura tipo “R” Triangular</t>
  </si>
  <si>
    <t>Funcación directa p/Estructura tipo “RA” Triangular</t>
  </si>
  <si>
    <t>Funcación directa p/Estructura tipo “SA” Triangular</t>
  </si>
  <si>
    <t>4.10</t>
  </si>
  <si>
    <t>4.11</t>
  </si>
  <si>
    <t>Funcación directa p/Estructura tipo “SA” Coplanar Vertical</t>
  </si>
  <si>
    <t>Suspensiones HºAº (S y SA)</t>
  </si>
  <si>
    <t>Estructura tipo "S"</t>
  </si>
  <si>
    <t>Firma y Aclaración</t>
  </si>
  <si>
    <t>REPRESENTANTE LEGAL</t>
  </si>
  <si>
    <t>Varios</t>
  </si>
  <si>
    <t>(**) Opera sobre item C-3.</t>
  </si>
  <si>
    <t>(***) No incluye costos de supervisión transportista.</t>
  </si>
  <si>
    <t>20.5</t>
  </si>
  <si>
    <t>24.1</t>
  </si>
  <si>
    <t>24.2</t>
  </si>
  <si>
    <t>25.1</t>
  </si>
  <si>
    <t>25.2</t>
  </si>
  <si>
    <t>25.3</t>
  </si>
  <si>
    <t>Bobinas de accionamiento de apertura</t>
  </si>
  <si>
    <t>Bobinas de accionamiento de cierre</t>
  </si>
  <si>
    <t>Baterías 110 Vcc-Juego Fusible Batería</t>
  </si>
  <si>
    <t>Baterías 110 Vcc -Vaso Completo</t>
  </si>
  <si>
    <t>Baterías 48 Vcc -Vaso Completo</t>
  </si>
  <si>
    <t>Baterías 48 Vcc-Juego Fusible Batería</t>
  </si>
  <si>
    <t>Baterías 48 Vcc-Fuente Convertidora de 220 a 48 V</t>
  </si>
  <si>
    <t>Cargadores de 110 Vcc-Juego de Fusibles Completo</t>
  </si>
  <si>
    <t>Cargadores de 110 Vcc-Juego Completo de Plaquetas Electrónicas (de corresponder)</t>
  </si>
  <si>
    <t>Cargadores de 110 Vcc-Contactor de CC de cada tipo</t>
  </si>
  <si>
    <t>Cargadores de 110 Vcc-Relé de cada tipo con su Base</t>
  </si>
  <si>
    <t>Cargadores de 48 Vcc-Juego de Fusibles Completo</t>
  </si>
  <si>
    <t>Cargadores de 48 Vcc-Juego Completo de Plaquetas Electrónicas (de corresponder)</t>
  </si>
  <si>
    <t>Cargadores de 48 Vcc-Contactor de CC de cada tipo</t>
  </si>
  <si>
    <t>Cargadores de 48  Vcc-Relé de cada tipo con su Base</t>
  </si>
  <si>
    <t>12.1</t>
  </si>
  <si>
    <t>12.2</t>
  </si>
  <si>
    <t>Sistema de Control de Transformador de Potencia-Lote de repuestos recomendado por el fabricante</t>
  </si>
  <si>
    <t>15.5</t>
  </si>
  <si>
    <t>Del Tablero de Mando-Interruptor en aire, extraíble, corriente nominal a determinar.</t>
  </si>
  <si>
    <t>Del Tablero de Mando-Juego tripolar de transformadores de corriente de doble núcleo, (uno para medición y otro para protección).</t>
  </si>
  <si>
    <t>Del Tablero de Mando-Juego tripolar de transformadores de tensión relación 220:110/1,73 V, con sendos fusibles de protección primaria y un mini interruptor para protección secundaria.</t>
  </si>
  <si>
    <t>Del Tablero de Mando-Voltímetro escala 0-500 V, con llave selectora de cuatro (4) posiciones para conectar a los secundarios de los transformadores de medición.</t>
  </si>
  <si>
    <t>Del Tablero de Mando-Amperímetro con llave selectora de cuatro (4) posiciones para conectar a los secundarios de los transformadores de medición.</t>
  </si>
  <si>
    <t>Del Tablero de Mando-Sistema de control automático.</t>
  </si>
  <si>
    <t>Del Tablero de Mando-Regulador automático de tensión con reóstato de ajuste.</t>
  </si>
  <si>
    <t>15.6</t>
  </si>
  <si>
    <t>15.7</t>
  </si>
  <si>
    <t>15.8</t>
  </si>
  <si>
    <t>15.9</t>
  </si>
  <si>
    <t>15.10</t>
  </si>
  <si>
    <t>15.11</t>
  </si>
  <si>
    <t>Unidad de detección de arco interno. El suministro deberá incluir el Sensor de arco interno</t>
  </si>
  <si>
    <t>Bobina de apertura interruptor, para de cada tipo y tensión de interruptor de M.T.</t>
  </si>
  <si>
    <t>Provisión de conductor Al/Ac de 300/50 mm² de sección, según Especificaciones Técnicas:</t>
  </si>
  <si>
    <t>Provisión de Cable de Guardia OPGW</t>
  </si>
  <si>
    <t>Provisión Aisladores tipo U 120 BS porcelana según Especificación Técnica:</t>
  </si>
  <si>
    <t>Tareas Preliminares-Ingeniería de detalle</t>
  </si>
  <si>
    <t>Fundación directa p/Estructura tipo SV doble terna "S"</t>
  </si>
  <si>
    <t>Fundación directa p/Estructura tipo SV doble terna "S+2"</t>
  </si>
  <si>
    <t>Fundación directa p/Estructura tipo SV doble terna "S+4"</t>
  </si>
  <si>
    <t>Fundación directa p/Retención Angular 0° - 15°</t>
  </si>
  <si>
    <t>Fundación directa p/Retención Angular 15° - 30°</t>
  </si>
  <si>
    <t>Fundación directa p/Retención Angular 30° - 60°</t>
  </si>
  <si>
    <t>Fundación directa p/Retención Angular 60° - 90°</t>
  </si>
  <si>
    <t>Fundación directa p/Retención Recta</t>
  </si>
  <si>
    <t>Fundación directa p/Estructura Terminal</t>
  </si>
  <si>
    <t>Canales, Cámaras y Cañeros-'Construcción de Canales, Cámaras y Cañeros en Playa de 132 kV</t>
  </si>
  <si>
    <t>Interruptores de 132 kV-'Interruptor uni-tripolar para líneas y acoplamiento de 132 kV, 3.150 A, 40 kA, recierre RUT</t>
  </si>
  <si>
    <t>DESCARGADORES DE SOBRETENSIÓN DE 132 kV-Descargador de sobretensiones para 132 kV (Acometida LAT 132 kV)</t>
  </si>
  <si>
    <t>Juego</t>
  </si>
  <si>
    <t>Bobinas de accionamiento De apertura</t>
  </si>
  <si>
    <t>Bobinas de accionamiento de Cierre</t>
  </si>
  <si>
    <t>6.4</t>
  </si>
  <si>
    <t>Repuestos Tablero General de Servicios Auxiliares TGSACA 3x380/220 Vca.</t>
  </si>
  <si>
    <t>7.7</t>
  </si>
  <si>
    <t>7.8</t>
  </si>
  <si>
    <t>7.9</t>
  </si>
  <si>
    <t>7.10</t>
  </si>
  <si>
    <t>7.11</t>
  </si>
  <si>
    <t>7.12</t>
  </si>
  <si>
    <t>8.3</t>
  </si>
  <si>
    <t>8.4</t>
  </si>
  <si>
    <t>8.5</t>
  </si>
  <si>
    <t xml:space="preserve"> Repuestos para el equipamiento en Sala RTU-Ampliación del Sistema de Control, Protecciones y Telecontrol ET Gral. Alvear 132 KV</t>
  </si>
  <si>
    <t>11.4</t>
  </si>
  <si>
    <t>12.3</t>
  </si>
  <si>
    <t>12.4</t>
  </si>
  <si>
    <t>Morsetería para Conexionado de Potencia de 132 KV-De todos los morsetos y herrajes para cadenas de cada tipo se proveerá un 15% de la cantidad total. La cantidad mínima a proveer será de 1 unidad.</t>
  </si>
  <si>
    <t>Canalizaciones-5% adicional de la cantidad total de tapas de canales de cables instaladas</t>
  </si>
  <si>
    <t>Provisión (bobinas de 2500 mts) Conductor Al/Ac de 300/50 mm² de sección, según Especificaciones Técnicas:</t>
  </si>
  <si>
    <t>Estructura tipo “R” Coplanar Vertical</t>
  </si>
  <si>
    <t>Estructura tipo “S” Coplanar Vertical</t>
  </si>
  <si>
    <t>Estructura tipo “RA” Coplanar Vertical</t>
  </si>
  <si>
    <t>Estructura tipo “S” Triangular</t>
  </si>
  <si>
    <t>Estructura tipo “R” Triangular</t>
  </si>
  <si>
    <t>Estructura tipo “RA” Triangular</t>
  </si>
  <si>
    <t>Estructura tipo “SA” Triangular</t>
  </si>
  <si>
    <t>Estructura tipo “SA” Coplanar Vertical</t>
  </si>
  <si>
    <t xml:space="preserve">Unidad </t>
  </si>
  <si>
    <t>Provisión Cable de Guardia OPGW</t>
  </si>
  <si>
    <t>Las cantidades son meramente orientativas, las mismas deben coincidir con lo presentado en la Oferta Técnica</t>
  </si>
  <si>
    <t>El Oferente deberá ajustar el itemizado descripto en las filas disponibles en consonacia con lo descripto en la Oferta Técnica.</t>
  </si>
  <si>
    <t>Construcción ET PI San Rafael 132 kV</t>
  </si>
  <si>
    <t>Construcción LAT DT 132 KV LAT NHIV/ETSR A ET PISR</t>
  </si>
  <si>
    <t>Ampliación ET Gral. Alvear</t>
  </si>
  <si>
    <t>Construcción LAT PISR - G.ALVEAR 132 kV</t>
  </si>
  <si>
    <t>Subtotal sin Costos de Supervisión</t>
  </si>
  <si>
    <t>REPRESENTANTE TÉCNICO</t>
  </si>
  <si>
    <t>Tipo de Cambio Dólar Divisa Vendedor
(día hábil inmediato anterior presentación OFERTA)</t>
  </si>
  <si>
    <t>Precio Ofertado Total</t>
  </si>
  <si>
    <t>Precio Ofertado a evaluar***</t>
  </si>
  <si>
    <t>Precio Ofertado Total  Dolarizado</t>
  </si>
  <si>
    <t>Costo Supervisión Transportista*</t>
  </si>
  <si>
    <t>Costo Supervisión Distribuidora**</t>
  </si>
  <si>
    <t xml:space="preserve">(*)Opera sobre item C-1,  C-2 y C-4  conforme al Art. 32 del Anexo 16, 2.5. Título V – Transportista independiente; y Art. 6 del Anexo 16, 4.6. Régimen Remunerativo del transporte de energía eléctrica por distribución troncal en la Región Cuyo, del Reglamento de acceso a la capacidad existente y ampliación del Sistema de Transporte de Energía Eléctrica. </t>
  </si>
  <si>
    <t>OFERTA ECONÓMICA</t>
  </si>
  <si>
    <t>11.5</t>
  </si>
  <si>
    <t>13.1</t>
  </si>
  <si>
    <t>13.2</t>
  </si>
  <si>
    <t>Suministro transformador TR01 132/34,5/13,8 kV - 60/30/30 MVA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</si>
</sst>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_-* #,##0_-;\-* #,##0_-;_-* &quot;-&quot;??_-;_-@_-"/>
    <numFmt numFmtId="169" formatCode="\ #,##0\ [$m]"/>
    <numFmt numFmtId="170" formatCode="_([$€]* #.##0.00_);_([$€]* \(#.##0.00\);_([$€]* &quot;-&quot;??_);_(@_)"/>
    <numFmt numFmtId="171" formatCode="_-* #,##0.00\ &quot;Pts&quot;_-;\-* #,##0.00\ &quot;Pts&quot;_-;_-* &quot;-&quot;??\ &quot;Pts&quot;_-;_-@_-"/>
    <numFmt numFmtId="172" formatCode="_-* #,##0.00\ _P_t_s_-;\-* #,##0.00\ _P_t_s_-;_-* &quot;-&quot;??\ _P_t_s_-;_-@_-"/>
    <numFmt numFmtId="173" formatCode="dd/mmm/yyyy"/>
    <numFmt numFmtId="174" formatCode="#,##0.0\ &quot;u$s/kg&quot;"/>
    <numFmt numFmtId="175" formatCode="_(* #,##0.00_);_(* \(#,##0.00\);_(* &quot;-&quot;??_);_(@_)"/>
    <numFmt numFmtId="176" formatCode="#,##0.0\ &quot;u$s&quot;"/>
    <numFmt numFmtId="177" formatCode="_-[$USD]\ * #,##0.00_-;\-[$USD]\ * #,##0.00_-;_-[$USD]\ * &quot;-&quot;??_-;_-@_-"/>
    <numFmt numFmtId="178" formatCode="#,##0\ &quot;u$s/km&quot;"/>
    <numFmt numFmtId="179" formatCode="_(* #,##0.0_);_(* \(#,##0.0\);_(* &quot;-&quot;??_);_(@_)"/>
    <numFmt numFmtId="180" formatCode="#,##0.00\ &quot;u$s/m&quot;"/>
    <numFmt numFmtId="181" formatCode="_(* #,##0_);_(* \(#,##0\);_(* &quot;-&quot;??_);_(@_)"/>
    <numFmt numFmtId="182" formatCode="#,##0.0\ &quot;u$s/und&quot;"/>
    <numFmt numFmtId="183" formatCode="#,##0\ &quot;u$s/und&quot;"/>
    <numFmt numFmtId="184" formatCode="\ #,##0.0\ [$u$s/m²]"/>
    <numFmt numFmtId="185" formatCode="#,##0\ &quot;u$s c/u&quot;"/>
    <numFmt numFmtId="186" formatCode="#,##0\ &quot;u$s&quot;"/>
    <numFmt numFmtId="187" formatCode="\ #,##0.0\ [$u$s/m³]"/>
    <numFmt numFmtId="188" formatCode="\ #,##0.0\ [$$/u$s]"/>
    <numFmt numFmtId="189" formatCode="_-* #,##0.0_-;\-* #,##0.0_-;_-* &quot;-&quot;??_-;_-@_-"/>
    <numFmt numFmtId="190" formatCode="#,##0.0\ &quot;m&quot;"/>
    <numFmt numFmtId="191" formatCode="#,##0\ &quot;u$s/Tn&quot;"/>
    <numFmt numFmtId="192" formatCode="\ #,##0\ [$ARS/USD]"/>
    <numFmt numFmtId="193" formatCode="[$ARS]\ #,##0.000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 Light"/>
      <family val="2"/>
      <scheme val="major"/>
    </font>
    <font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scheme val="minor"/>
    </font>
    <font>
      <b/>
      <sz val="8"/>
      <name val="Calibri Light"/>
      <family val="2"/>
      <scheme val="maj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4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rgb="FF00CC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CC00"/>
      <name val="Calibri"/>
      <family val="2"/>
      <scheme val="minor"/>
    </font>
    <font>
      <u/>
      <sz val="10"/>
      <color theme="10"/>
      <name val="Arial"/>
      <family val="2"/>
    </font>
    <font>
      <sz val="10"/>
      <name val="Aptos Mono"/>
      <family val="3"/>
    </font>
    <font>
      <b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C00000"/>
      <name val="Calibri"/>
      <family val="2"/>
    </font>
    <font>
      <sz val="10"/>
      <color rgb="FF00CC00"/>
      <name val="Calibri"/>
      <family val="2"/>
    </font>
    <font>
      <sz val="10"/>
      <color rgb="FFC00000"/>
      <name val="Calibri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1"/>
    </font>
    <font>
      <sz val="9"/>
      <color theme="1"/>
      <name val="Calibri"/>
      <family val="2"/>
      <scheme val="minor"/>
    </font>
    <font>
      <strike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ptos Narrow"/>
      <family val="2"/>
    </font>
    <font>
      <b/>
      <sz val="8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9"/>
      <color theme="0" tint="-0.249977111117893"/>
      <name val="Aptos Mono"/>
      <family val="3"/>
    </font>
    <font>
      <b/>
      <sz val="9"/>
      <name val="Aptos Mono"/>
      <family val="3"/>
    </font>
    <font>
      <sz val="10"/>
      <name val="MS Sans Serif"/>
    </font>
    <font>
      <b/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EA9DB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0" fontId="1" fillId="0" borderId="0"/>
    <xf numFmtId="17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0" borderId="0"/>
    <xf numFmtId="43" fontId="77" fillId="0" borderId="0" applyFont="0" applyFill="0" applyBorder="0" applyAlignment="0" applyProtection="0"/>
  </cellStyleXfs>
  <cellXfs count="997">
    <xf numFmtId="0" fontId="0" fillId="0" borderId="0" xfId="0"/>
    <xf numFmtId="0" fontId="2" fillId="0" borderId="0" xfId="4"/>
    <xf numFmtId="0" fontId="6" fillId="0" borderId="0" xfId="4" applyFont="1"/>
    <xf numFmtId="0" fontId="0" fillId="3" borderId="0" xfId="0" applyFill="1"/>
    <xf numFmtId="0" fontId="11" fillId="4" borderId="1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6" xfId="5" applyFill="1" applyBorder="1" applyAlignment="1">
      <alignment wrapText="1"/>
    </xf>
    <xf numFmtId="0" fontId="14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horizontal="left" vertical="center"/>
    </xf>
    <xf numFmtId="0" fontId="8" fillId="3" borderId="15" xfId="5" applyFill="1" applyBorder="1" applyAlignment="1">
      <alignment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2" fillId="5" borderId="14" xfId="4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46" xfId="6" applyFont="1" applyBorder="1" applyAlignment="1">
      <alignment vertical="center"/>
    </xf>
    <xf numFmtId="0" fontId="18" fillId="0" borderId="47" xfId="6" applyFont="1" applyBorder="1" applyAlignment="1">
      <alignment horizontal="center" vertical="center"/>
    </xf>
    <xf numFmtId="0" fontId="4" fillId="0" borderId="32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8" fillId="0" borderId="33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5" borderId="34" xfId="6" applyFont="1" applyFill="1" applyBorder="1" applyAlignment="1">
      <alignment horizontal="justify" vertical="center" wrapText="1"/>
    </xf>
    <xf numFmtId="0" fontId="4" fillId="5" borderId="37" xfId="6" applyFont="1" applyFill="1" applyBorder="1" applyAlignment="1">
      <alignment horizontal="center" vertical="center" wrapText="1"/>
    </xf>
    <xf numFmtId="0" fontId="4" fillId="5" borderId="39" xfId="6" applyFont="1" applyFill="1" applyBorder="1" applyAlignment="1">
      <alignment horizontal="justify" vertical="center" wrapText="1"/>
    </xf>
    <xf numFmtId="0" fontId="4" fillId="5" borderId="40" xfId="6" applyFont="1" applyFill="1" applyBorder="1" applyAlignment="1">
      <alignment horizontal="center" vertical="center"/>
    </xf>
    <xf numFmtId="0" fontId="4" fillId="5" borderId="27" xfId="6" applyFont="1" applyFill="1" applyBorder="1" applyAlignment="1">
      <alignment horizontal="center" vertical="center"/>
    </xf>
    <xf numFmtId="0" fontId="24" fillId="0" borderId="0" xfId="6" applyFont="1" applyAlignment="1">
      <alignment vertical="center"/>
    </xf>
    <xf numFmtId="10" fontId="6" fillId="0" borderId="0" xfId="4" applyNumberFormat="1" applyFont="1"/>
    <xf numFmtId="0" fontId="6" fillId="0" borderId="0" xfId="4" applyFont="1" applyAlignment="1">
      <alignment horizontal="center"/>
    </xf>
    <xf numFmtId="0" fontId="6" fillId="0" borderId="44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164" fontId="6" fillId="0" borderId="44" xfId="1" applyNumberFormat="1" applyFont="1" applyBorder="1" applyAlignment="1">
      <alignment vertical="center"/>
    </xf>
    <xf numFmtId="165" fontId="6" fillId="0" borderId="45" xfId="1" applyNumberFormat="1" applyFont="1" applyBorder="1" applyAlignment="1">
      <alignment vertical="center"/>
    </xf>
    <xf numFmtId="0" fontId="7" fillId="0" borderId="44" xfId="4" applyFont="1" applyBorder="1" applyAlignment="1">
      <alignment horizontal="center" vertical="center"/>
    </xf>
    <xf numFmtId="0" fontId="7" fillId="0" borderId="43" xfId="4" quotePrefix="1" applyFont="1" applyBorder="1" applyAlignment="1">
      <alignment horizontal="center" vertical="center"/>
    </xf>
    <xf numFmtId="0" fontId="25" fillId="5" borderId="34" xfId="4" applyFont="1" applyFill="1" applyBorder="1" applyAlignment="1">
      <alignment horizontal="justify" vertical="center" wrapText="1"/>
    </xf>
    <xf numFmtId="0" fontId="25" fillId="5" borderId="39" xfId="4" applyFont="1" applyFill="1" applyBorder="1" applyAlignment="1">
      <alignment horizontal="justify" vertical="center" wrapText="1"/>
    </xf>
    <xf numFmtId="0" fontId="4" fillId="0" borderId="24" xfId="4" applyFont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20" xfId="4" applyFont="1" applyFill="1" applyBorder="1" applyAlignment="1">
      <alignment horizontal="center" vertical="center" wrapText="1"/>
    </xf>
    <xf numFmtId="0" fontId="25" fillId="5" borderId="37" xfId="4" applyFont="1" applyFill="1" applyBorder="1" applyAlignment="1">
      <alignment horizontal="center" vertical="center" wrapText="1"/>
    </xf>
    <xf numFmtId="0" fontId="7" fillId="0" borderId="44" xfId="4" quotePrefix="1" applyFont="1" applyBorder="1" applyAlignment="1">
      <alignment horizontal="left" vertical="center"/>
    </xf>
    <xf numFmtId="0" fontId="36" fillId="0" borderId="44" xfId="6" applyFont="1" applyBorder="1" applyAlignment="1">
      <alignment horizontal="left" vertical="center" indent="1"/>
    </xf>
    <xf numFmtId="0" fontId="36" fillId="0" borderId="42" xfId="6" applyFont="1" applyBorder="1" applyAlignment="1">
      <alignment horizontal="left" vertical="center" indent="1"/>
    </xf>
    <xf numFmtId="0" fontId="36" fillId="0" borderId="42" xfId="6" applyFont="1" applyBorder="1" applyAlignment="1">
      <alignment horizontal="left" vertical="center" wrapText="1" indent="1"/>
    </xf>
    <xf numFmtId="0" fontId="7" fillId="0" borderId="41" xfId="4" quotePrefix="1" applyFont="1" applyBorder="1" applyAlignment="1">
      <alignment horizontal="center" vertical="center"/>
    </xf>
    <xf numFmtId="0" fontId="7" fillId="0" borderId="42" xfId="6" applyFont="1" applyBorder="1" applyAlignment="1">
      <alignment vertical="center"/>
    </xf>
    <xf numFmtId="164" fontId="7" fillId="5" borderId="12" xfId="1" quotePrefix="1" applyNumberFormat="1" applyFont="1" applyFill="1" applyBorder="1" applyAlignment="1">
      <alignment horizontal="center" vertical="center" wrapText="1"/>
    </xf>
    <xf numFmtId="0" fontId="6" fillId="0" borderId="42" xfId="4" applyFont="1" applyBorder="1" applyAlignment="1">
      <alignment horizontal="center" vertical="center"/>
    </xf>
    <xf numFmtId="0" fontId="7" fillId="0" borderId="41" xfId="6" applyFont="1" applyBorder="1" applyAlignment="1">
      <alignment horizontal="center" vertical="center"/>
    </xf>
    <xf numFmtId="49" fontId="6" fillId="0" borderId="42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left" vertical="center" indent="1"/>
    </xf>
    <xf numFmtId="2" fontId="6" fillId="0" borderId="43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center" vertical="center"/>
    </xf>
    <xf numFmtId="0" fontId="36" fillId="0" borderId="44" xfId="6" applyFont="1" applyBorder="1" applyAlignment="1">
      <alignment horizontal="left" vertical="center" wrapText="1" indent="1"/>
    </xf>
    <xf numFmtId="167" fontId="6" fillId="0" borderId="44" xfId="1" applyNumberFormat="1" applyFont="1" applyFill="1" applyBorder="1" applyAlignment="1">
      <alignment vertical="center"/>
    </xf>
    <xf numFmtId="166" fontId="6" fillId="0" borderId="44" xfId="1" applyNumberFormat="1" applyFont="1" applyFill="1" applyBorder="1" applyAlignment="1">
      <alignment vertical="center"/>
    </xf>
    <xf numFmtId="0" fontId="6" fillId="0" borderId="44" xfId="4" applyFont="1" applyBorder="1" applyAlignment="1">
      <alignment horizontal="left" vertical="center" wrapText="1" indent="1"/>
    </xf>
    <xf numFmtId="0" fontId="29" fillId="0" borderId="0" xfId="0" applyFont="1"/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7" fillId="0" borderId="42" xfId="6" applyFont="1" applyBorder="1" applyAlignment="1">
      <alignment vertical="center" wrapText="1"/>
    </xf>
    <xf numFmtId="164" fontId="6" fillId="0" borderId="37" xfId="1" applyNumberFormat="1" applyFont="1" applyBorder="1" applyAlignment="1">
      <alignment vertical="center"/>
    </xf>
    <xf numFmtId="165" fontId="6" fillId="0" borderId="48" xfId="1" applyNumberFormat="1" applyFont="1" applyBorder="1" applyAlignment="1">
      <alignment vertical="center"/>
    </xf>
    <xf numFmtId="49" fontId="6" fillId="0" borderId="44" xfId="6" applyNumberFormat="1" applyFont="1" applyBorder="1" applyAlignment="1">
      <alignment horizontal="center" vertical="center"/>
    </xf>
    <xf numFmtId="0" fontId="7" fillId="0" borderId="51" xfId="6" applyFont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9" fontId="36" fillId="0" borderId="44" xfId="0" applyNumberFormat="1" applyFont="1" applyBorder="1" applyAlignment="1">
      <alignment horizontal="center" vertical="center"/>
    </xf>
    <xf numFmtId="49" fontId="7" fillId="0" borderId="42" xfId="6" applyNumberFormat="1" applyFont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7" fillId="0" borderId="42" xfId="4" applyFont="1" applyBorder="1" applyAlignment="1">
      <alignment horizontal="center" vertical="center"/>
    </xf>
    <xf numFmtId="0" fontId="7" fillId="0" borderId="0" xfId="4" applyFont="1"/>
    <xf numFmtId="49" fontId="7" fillId="0" borderId="44" xfId="6" applyNumberFormat="1" applyFont="1" applyBorder="1" applyAlignment="1">
      <alignment horizontal="center" vertical="center"/>
    </xf>
    <xf numFmtId="164" fontId="4" fillId="5" borderId="12" xfId="1" quotePrefix="1" applyNumberFormat="1" applyFont="1" applyFill="1" applyBorder="1" applyAlignment="1">
      <alignment horizontal="center" vertical="center" wrapText="1"/>
    </xf>
    <xf numFmtId="165" fontId="4" fillId="5" borderId="14" xfId="1" quotePrefix="1" applyNumberFormat="1" applyFont="1" applyFill="1" applyBorder="1" applyAlignment="1">
      <alignment horizontal="center" vertical="center" wrapText="1"/>
    </xf>
    <xf numFmtId="0" fontId="18" fillId="0" borderId="17" xfId="4" applyFont="1" applyBorder="1"/>
    <xf numFmtId="0" fontId="18" fillId="0" borderId="18" xfId="4" applyFont="1" applyBorder="1" applyAlignment="1">
      <alignment horizontal="center"/>
    </xf>
    <xf numFmtId="0" fontId="18" fillId="0" borderId="18" xfId="4" applyFont="1" applyBorder="1"/>
    <xf numFmtId="0" fontId="18" fillId="0" borderId="29" xfId="4" applyFont="1" applyBorder="1"/>
    <xf numFmtId="164" fontId="4" fillId="5" borderId="14" xfId="1" quotePrefix="1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8" fillId="3" borderId="54" xfId="5" applyFill="1" applyBorder="1" applyAlignment="1">
      <alignment wrapText="1"/>
    </xf>
    <xf numFmtId="0" fontId="22" fillId="0" borderId="46" xfId="0" applyFont="1" applyBorder="1" applyAlignment="1">
      <alignment horizontal="left" vertical="center" wrapText="1"/>
    </xf>
    <xf numFmtId="0" fontId="18" fillId="0" borderId="0" xfId="6" applyFont="1" applyAlignment="1">
      <alignment vertical="center" wrapText="1"/>
    </xf>
    <xf numFmtId="0" fontId="36" fillId="0" borderId="44" xfId="6" applyFont="1" applyBorder="1" applyAlignment="1">
      <alignment horizontal="left" vertical="center" wrapText="1"/>
    </xf>
    <xf numFmtId="0" fontId="36" fillId="0" borderId="42" xfId="6" applyFont="1" applyBorder="1" applyAlignment="1">
      <alignment horizontal="left" vertical="center" wrapText="1"/>
    </xf>
    <xf numFmtId="0" fontId="36" fillId="0" borderId="44" xfId="6" applyFont="1" applyBorder="1" applyAlignment="1">
      <alignment horizontal="left" vertical="center"/>
    </xf>
    <xf numFmtId="0" fontId="36" fillId="0" borderId="42" xfId="6" applyFont="1" applyBorder="1" applyAlignment="1">
      <alignment horizontal="left" vertical="center"/>
    </xf>
    <xf numFmtId="0" fontId="4" fillId="5" borderId="34" xfId="4" applyFont="1" applyFill="1" applyBorder="1" applyAlignment="1">
      <alignment horizontal="justify" vertical="center"/>
    </xf>
    <xf numFmtId="0" fontId="4" fillId="5" borderId="37" xfId="4" applyFont="1" applyFill="1" applyBorder="1" applyAlignment="1">
      <alignment horizontal="center" vertical="center"/>
    </xf>
    <xf numFmtId="0" fontId="4" fillId="5" borderId="39" xfId="4" applyFont="1" applyFill="1" applyBorder="1" applyAlignment="1">
      <alignment horizontal="justify" vertical="center"/>
    </xf>
    <xf numFmtId="0" fontId="6" fillId="0" borderId="44" xfId="4" quotePrefix="1" applyFont="1" applyBorder="1" applyAlignment="1">
      <alignment horizontal="left" vertical="center" wrapText="1"/>
    </xf>
    <xf numFmtId="0" fontId="6" fillId="0" borderId="44" xfId="4" applyFont="1" applyBorder="1" applyAlignment="1">
      <alignment horizontal="center" vertical="center" wrapText="1"/>
    </xf>
    <xf numFmtId="9" fontId="44" fillId="0" borderId="44" xfId="3" applyFont="1" applyFill="1" applyBorder="1" applyAlignment="1">
      <alignment horizontal="center" vertical="center"/>
    </xf>
    <xf numFmtId="0" fontId="39" fillId="0" borderId="0" xfId="6" applyFont="1" applyAlignment="1">
      <alignment horizontal="center" vertical="center"/>
    </xf>
    <xf numFmtId="167" fontId="42" fillId="0" borderId="0" xfId="1" applyNumberFormat="1" applyFont="1" applyFill="1" applyBorder="1" applyAlignment="1">
      <alignment vertical="center"/>
    </xf>
    <xf numFmtId="166" fontId="42" fillId="0" borderId="0" xfId="1" applyNumberFormat="1" applyFont="1" applyFill="1" applyBorder="1" applyAlignment="1">
      <alignment vertical="center"/>
    </xf>
    <xf numFmtId="49" fontId="6" fillId="0" borderId="0" xfId="6" applyNumberFormat="1" applyFont="1" applyAlignment="1">
      <alignment horizontal="center" vertical="center"/>
    </xf>
    <xf numFmtId="0" fontId="36" fillId="0" borderId="0" xfId="6" applyFont="1" applyAlignment="1">
      <alignment horizontal="left" vertical="center"/>
    </xf>
    <xf numFmtId="0" fontId="7" fillId="0" borderId="42" xfId="6" quotePrefix="1" applyFont="1" applyBorder="1" applyAlignment="1">
      <alignment horizontal="left" vertical="center" wrapText="1"/>
    </xf>
    <xf numFmtId="0" fontId="36" fillId="0" borderId="44" xfId="6" quotePrefix="1" applyFont="1" applyBorder="1" applyAlignment="1">
      <alignment horizontal="left" vertical="center" wrapText="1"/>
    </xf>
    <xf numFmtId="0" fontId="36" fillId="0" borderId="42" xfId="6" quotePrefix="1" applyFont="1" applyBorder="1" applyAlignment="1">
      <alignment horizontal="left" vertical="center" wrapText="1"/>
    </xf>
    <xf numFmtId="0" fontId="2" fillId="3" borderId="16" xfId="0" quotePrefix="1" applyFont="1" applyFill="1" applyBorder="1" applyAlignment="1">
      <alignment horizontal="left" wrapText="1" indent="1"/>
    </xf>
    <xf numFmtId="49" fontId="6" fillId="0" borderId="44" xfId="6" quotePrefix="1" applyNumberFormat="1" applyFont="1" applyBorder="1" applyAlignment="1">
      <alignment horizontal="center" vertical="center"/>
    </xf>
    <xf numFmtId="0" fontId="6" fillId="0" borderId="44" xfId="4" quotePrefix="1" applyFont="1" applyBorder="1" applyAlignment="1">
      <alignment horizontal="center" vertical="center"/>
    </xf>
    <xf numFmtId="0" fontId="36" fillId="0" borderId="44" xfId="6" quotePrefix="1" applyFont="1" applyBorder="1" applyAlignment="1">
      <alignment horizontal="left" vertical="center"/>
    </xf>
    <xf numFmtId="0" fontId="36" fillId="0" borderId="42" xfId="6" quotePrefix="1" applyFont="1" applyBorder="1" applyAlignment="1">
      <alignment horizontal="left" vertical="center"/>
    </xf>
    <xf numFmtId="0" fontId="36" fillId="0" borderId="42" xfId="6" quotePrefix="1" applyFont="1" applyBorder="1" applyAlignment="1">
      <alignment horizontal="left" vertical="center" wrapText="1" indent="1"/>
    </xf>
    <xf numFmtId="0" fontId="7" fillId="0" borderId="42" xfId="6" quotePrefix="1" applyFont="1" applyBorder="1" applyAlignment="1">
      <alignment horizontal="left" vertical="center"/>
    </xf>
    <xf numFmtId="0" fontId="23" fillId="5" borderId="1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37" fillId="0" borderId="42" xfId="6" quotePrefix="1" applyFont="1" applyBorder="1" applyAlignment="1">
      <alignment horizontal="left" vertical="center" wrapText="1"/>
    </xf>
    <xf numFmtId="0" fontId="22" fillId="0" borderId="46" xfId="0" quotePrefix="1" applyFont="1" applyBorder="1" applyAlignment="1">
      <alignment horizontal="left" vertical="center" wrapText="1"/>
    </xf>
    <xf numFmtId="0" fontId="2" fillId="3" borderId="54" xfId="0" quotePrefix="1" applyFont="1" applyFill="1" applyBorder="1" applyAlignment="1">
      <alignment horizontal="left" wrapText="1" indent="1"/>
    </xf>
    <xf numFmtId="0" fontId="13" fillId="3" borderId="15" xfId="0" quotePrefix="1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8" fillId="3" borderId="14" xfId="5" applyFill="1" applyBorder="1" applyAlignment="1">
      <alignment wrapText="1"/>
    </xf>
    <xf numFmtId="0" fontId="13" fillId="3" borderId="14" xfId="0" applyFont="1" applyFill="1" applyBorder="1" applyAlignment="1">
      <alignment wrapText="1"/>
    </xf>
    <xf numFmtId="0" fontId="22" fillId="0" borderId="58" xfId="0" applyFont="1" applyBorder="1" applyAlignment="1">
      <alignment horizontal="center" vertical="center" wrapText="1"/>
    </xf>
    <xf numFmtId="0" fontId="22" fillId="0" borderId="61" xfId="0" applyFont="1" applyBorder="1" applyAlignment="1">
      <alignment vertical="center" wrapText="1"/>
    </xf>
    <xf numFmtId="0" fontId="22" fillId="0" borderId="60" xfId="0" applyFont="1" applyBorder="1" applyAlignment="1">
      <alignment vertical="center" wrapText="1"/>
    </xf>
    <xf numFmtId="0" fontId="22" fillId="0" borderId="47" xfId="0" quotePrefix="1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164" fontId="22" fillId="5" borderId="53" xfId="1" applyNumberFormat="1" applyFont="1" applyFill="1" applyBorder="1" applyAlignment="1">
      <alignment horizontal="right" vertical="center" indent="1"/>
    </xf>
    <xf numFmtId="165" fontId="22" fillId="5" borderId="57" xfId="2" applyNumberFormat="1" applyFont="1" applyFill="1" applyBorder="1" applyAlignment="1">
      <alignment horizontal="right" vertical="center" wrapText="1" indent="1"/>
    </xf>
    <xf numFmtId="0" fontId="4" fillId="0" borderId="58" xfId="4" applyFont="1" applyBorder="1" applyAlignment="1">
      <alignment vertical="center" wrapText="1"/>
    </xf>
    <xf numFmtId="164" fontId="18" fillId="0" borderId="35" xfId="1" applyNumberFormat="1" applyFont="1" applyBorder="1" applyAlignment="1">
      <alignment horizontal="right" vertical="center" indent="1"/>
    </xf>
    <xf numFmtId="165" fontId="18" fillId="0" borderId="23" xfId="2" applyNumberFormat="1" applyFont="1" applyFill="1" applyBorder="1" applyAlignment="1">
      <alignment horizontal="right" vertical="center" indent="1"/>
    </xf>
    <xf numFmtId="164" fontId="18" fillId="0" borderId="1" xfId="1" applyNumberFormat="1" applyFont="1" applyBorder="1" applyAlignment="1">
      <alignment horizontal="right" vertical="center" indent="1"/>
    </xf>
    <xf numFmtId="165" fontId="18" fillId="0" borderId="25" xfId="2" applyNumberFormat="1" applyFont="1" applyFill="1" applyBorder="1" applyAlignment="1">
      <alignment horizontal="right" vertical="center" indent="1"/>
    </xf>
    <xf numFmtId="165" fontId="18" fillId="0" borderId="25" xfId="2" quotePrefix="1" applyNumberFormat="1" applyFont="1" applyFill="1" applyBorder="1" applyAlignment="1">
      <alignment horizontal="right" vertical="center" indent="1"/>
    </xf>
    <xf numFmtId="164" fontId="18" fillId="0" borderId="40" xfId="1" applyNumberFormat="1" applyFont="1" applyBorder="1" applyAlignment="1">
      <alignment horizontal="right" vertical="center" indent="1"/>
    </xf>
    <xf numFmtId="165" fontId="18" fillId="0" borderId="27" xfId="2" quotePrefix="1" applyNumberFormat="1" applyFont="1" applyFill="1" applyBorder="1" applyAlignment="1">
      <alignment horizontal="right" vertical="center" indent="1"/>
    </xf>
    <xf numFmtId="164" fontId="22" fillId="0" borderId="35" xfId="1" applyNumberFormat="1" applyFont="1" applyBorder="1" applyAlignment="1">
      <alignment horizontal="right" vertical="center" indent="1"/>
    </xf>
    <xf numFmtId="164" fontId="22" fillId="0" borderId="1" xfId="1" applyNumberFormat="1" applyFont="1" applyBorder="1" applyAlignment="1">
      <alignment horizontal="right" vertical="center" indent="1"/>
    </xf>
    <xf numFmtId="0" fontId="4" fillId="5" borderId="12" xfId="4" applyFont="1" applyFill="1" applyBorder="1" applyAlignment="1">
      <alignment vertical="center" wrapText="1"/>
    </xf>
    <xf numFmtId="0" fontId="18" fillId="5" borderId="12" xfId="6" applyFont="1" applyFill="1" applyBorder="1" applyAlignment="1">
      <alignment vertical="center"/>
    </xf>
    <xf numFmtId="164" fontId="2" fillId="0" borderId="0" xfId="4" applyNumberFormat="1"/>
    <xf numFmtId="0" fontId="5" fillId="0" borderId="0" xfId="6" applyFont="1" applyAlignment="1">
      <alignment horizontal="center" vertical="center"/>
    </xf>
    <xf numFmtId="2" fontId="18" fillId="0" borderId="0" xfId="4" applyNumberFormat="1" applyFont="1" applyAlignment="1">
      <alignment vertical="center"/>
    </xf>
    <xf numFmtId="0" fontId="18" fillId="0" borderId="46" xfId="4" applyFont="1" applyBorder="1" applyAlignment="1">
      <alignment vertical="center"/>
    </xf>
    <xf numFmtId="0" fontId="18" fillId="0" borderId="47" xfId="4" applyFont="1" applyBorder="1" applyAlignment="1">
      <alignment horizontal="center" vertical="center"/>
    </xf>
    <xf numFmtId="0" fontId="22" fillId="5" borderId="67" xfId="4" applyFont="1" applyFill="1" applyBorder="1" applyAlignment="1">
      <alignment horizontal="center" vertical="center" wrapText="1"/>
    </xf>
    <xf numFmtId="0" fontId="22" fillId="0" borderId="32" xfId="4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33" xfId="4" applyFont="1" applyBorder="1" applyAlignment="1">
      <alignment horizontal="center" vertical="center"/>
    </xf>
    <xf numFmtId="0" fontId="4" fillId="0" borderId="68" xfId="4" applyFont="1" applyBorder="1" applyAlignment="1">
      <alignment horizontal="center" vertical="center" wrapText="1"/>
    </xf>
    <xf numFmtId="164" fontId="18" fillId="0" borderId="68" xfId="24" applyNumberFormat="1" applyFont="1" applyBorder="1" applyAlignment="1">
      <alignment vertical="center"/>
    </xf>
    <xf numFmtId="165" fontId="18" fillId="0" borderId="68" xfId="18" applyNumberFormat="1" applyFont="1" applyFill="1" applyBorder="1" applyAlignment="1">
      <alignment horizontal="right" vertical="center"/>
    </xf>
    <xf numFmtId="43" fontId="18" fillId="0" borderId="0" xfId="4" applyNumberFormat="1" applyFont="1"/>
    <xf numFmtId="176" fontId="24" fillId="0" borderId="0" xfId="4" applyNumberFormat="1" applyFont="1" applyAlignment="1">
      <alignment vertical="center"/>
    </xf>
    <xf numFmtId="0" fontId="18" fillId="0" borderId="0" xfId="4" applyFont="1"/>
    <xf numFmtId="0" fontId="4" fillId="0" borderId="16" xfId="4" applyFont="1" applyBorder="1" applyAlignment="1">
      <alignment horizontal="center" vertical="center" wrapText="1"/>
    </xf>
    <xf numFmtId="164" fontId="18" fillId="0" borderId="16" xfId="24" applyNumberFormat="1" applyFont="1" applyBorder="1" applyAlignment="1">
      <alignment vertical="center"/>
    </xf>
    <xf numFmtId="165" fontId="18" fillId="0" borderId="16" xfId="18" quotePrefix="1" applyNumberFormat="1" applyFont="1" applyFill="1" applyBorder="1" applyAlignment="1">
      <alignment horizontal="right" vertical="center"/>
    </xf>
    <xf numFmtId="0" fontId="4" fillId="0" borderId="54" xfId="4" applyFont="1" applyBorder="1" applyAlignment="1">
      <alignment horizontal="center" vertical="center" wrapText="1"/>
    </xf>
    <xf numFmtId="164" fontId="18" fillId="0" borderId="54" xfId="24" applyNumberFormat="1" applyFont="1" applyBorder="1" applyAlignment="1">
      <alignment vertical="center"/>
    </xf>
    <xf numFmtId="165" fontId="18" fillId="0" borderId="54" xfId="18" quotePrefix="1" applyNumberFormat="1" applyFont="1" applyFill="1" applyBorder="1" applyAlignment="1">
      <alignment horizontal="right" vertical="center"/>
    </xf>
    <xf numFmtId="0" fontId="4" fillId="0" borderId="54" xfId="4" quotePrefix="1" applyFont="1" applyBorder="1" applyAlignment="1">
      <alignment horizontal="center" vertical="center" wrapText="1"/>
    </xf>
    <xf numFmtId="164" fontId="22" fillId="5" borderId="39" xfId="24" applyNumberFormat="1" applyFont="1" applyFill="1" applyBorder="1" applyAlignment="1">
      <alignment horizontal="right" vertical="center"/>
    </xf>
    <xf numFmtId="165" fontId="22" fillId="5" borderId="62" xfId="18" applyNumberFormat="1" applyFont="1" applyFill="1" applyBorder="1" applyAlignment="1">
      <alignment horizontal="right" vertical="center" wrapText="1" indent="1"/>
    </xf>
    <xf numFmtId="177" fontId="18" fillId="0" borderId="0" xfId="4" applyNumberFormat="1" applyFont="1"/>
    <xf numFmtId="0" fontId="18" fillId="0" borderId="0" xfId="4" quotePrefix="1" applyFont="1" applyAlignment="1">
      <alignment horizontal="center"/>
    </xf>
    <xf numFmtId="0" fontId="2" fillId="0" borderId="0" xfId="4" applyAlignment="1">
      <alignment horizontal="center"/>
    </xf>
    <xf numFmtId="0" fontId="5" fillId="5" borderId="34" xfId="4" applyFont="1" applyFill="1" applyBorder="1" applyAlignment="1">
      <alignment horizontal="justify" vertical="center" wrapText="1"/>
    </xf>
    <xf numFmtId="0" fontId="5" fillId="5" borderId="37" xfId="4" applyFont="1" applyFill="1" applyBorder="1" applyAlignment="1">
      <alignment horizontal="center" vertical="center" wrapText="1"/>
    </xf>
    <xf numFmtId="0" fontId="5" fillId="5" borderId="76" xfId="4" applyFont="1" applyFill="1" applyBorder="1" applyAlignment="1">
      <alignment horizontal="justify" vertical="center" wrapText="1"/>
    </xf>
    <xf numFmtId="0" fontId="5" fillId="5" borderId="1" xfId="4" applyFont="1" applyFill="1" applyBorder="1" applyAlignment="1">
      <alignment horizontal="center" vertical="center"/>
    </xf>
    <xf numFmtId="0" fontId="5" fillId="0" borderId="44" xfId="4" applyFont="1" applyBorder="1" applyAlignment="1">
      <alignment horizontal="left" vertical="center"/>
    </xf>
    <xf numFmtId="165" fontId="24" fillId="0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0" borderId="43" xfId="4" applyFont="1" applyBorder="1" applyAlignment="1">
      <alignment horizontal="center" vertical="center"/>
    </xf>
    <xf numFmtId="0" fontId="24" fillId="0" borderId="44" xfId="4" applyFont="1" applyBorder="1" applyAlignment="1">
      <alignment horizontal="center" vertical="center"/>
    </xf>
    <xf numFmtId="0" fontId="24" fillId="0" borderId="44" xfId="4" applyFont="1" applyBorder="1" applyAlignment="1">
      <alignment horizontal="left" vertical="center" indent="1"/>
    </xf>
    <xf numFmtId="164" fontId="24" fillId="0" borderId="44" xfId="24" applyNumberFormat="1" applyFont="1" applyFill="1" applyBorder="1" applyAlignment="1">
      <alignment horizontal="right" vertical="center" indent="1"/>
    </xf>
    <xf numFmtId="0" fontId="5" fillId="0" borderId="44" xfId="4" quotePrefix="1" applyFont="1" applyBorder="1" applyAlignment="1">
      <alignment horizontal="left" vertical="center"/>
    </xf>
    <xf numFmtId="0" fontId="24" fillId="0" borderId="44" xfId="4" applyFont="1" applyBorder="1" applyAlignment="1" applyProtection="1">
      <alignment horizontal="center" vertical="center"/>
      <protection locked="0"/>
    </xf>
    <xf numFmtId="167" fontId="24" fillId="0" borderId="44" xfId="24" applyNumberFormat="1" applyFont="1" applyFill="1" applyBorder="1" applyAlignment="1" applyProtection="1">
      <alignment horizontal="right" vertical="center" indent="1"/>
      <protection locked="0"/>
    </xf>
    <xf numFmtId="164" fontId="5" fillId="0" borderId="44" xfId="24" applyNumberFormat="1" applyFont="1" applyFill="1" applyBorder="1" applyAlignment="1">
      <alignment horizontal="right" vertical="center" indent="1"/>
    </xf>
    <xf numFmtId="3" fontId="24" fillId="3" borderId="44" xfId="4" quotePrefix="1" applyNumberFormat="1" applyFont="1" applyFill="1" applyBorder="1" applyAlignment="1">
      <alignment horizontal="left" vertical="center"/>
    </xf>
    <xf numFmtId="3" fontId="24" fillId="3" borderId="44" xfId="4" applyNumberFormat="1" applyFont="1" applyFill="1" applyBorder="1" applyAlignment="1">
      <alignment horizontal="left" vertical="center"/>
    </xf>
    <xf numFmtId="0" fontId="51" fillId="0" borderId="0" xfId="0" applyFont="1"/>
    <xf numFmtId="0" fontId="6" fillId="0" borderId="18" xfId="4" applyFont="1" applyBorder="1" applyAlignment="1">
      <alignment vertical="top"/>
    </xf>
    <xf numFmtId="0" fontId="25" fillId="5" borderId="63" xfId="4" applyFont="1" applyFill="1" applyBorder="1" applyAlignment="1">
      <alignment horizontal="justify" vertical="center" wrapText="1"/>
    </xf>
    <xf numFmtId="0" fontId="25" fillId="5" borderId="82" xfId="4" applyFont="1" applyFill="1" applyBorder="1" applyAlignment="1">
      <alignment horizontal="center" vertical="center" wrapText="1"/>
    </xf>
    <xf numFmtId="0" fontId="25" fillId="5" borderId="53" xfId="4" applyFont="1" applyFill="1" applyBorder="1" applyAlignment="1">
      <alignment horizontal="justify" vertical="center" wrapText="1"/>
    </xf>
    <xf numFmtId="0" fontId="5" fillId="3" borderId="43" xfId="4" applyFont="1" applyFill="1" applyBorder="1" applyAlignment="1">
      <alignment horizontal="center" vertical="center"/>
    </xf>
    <xf numFmtId="0" fontId="24" fillId="3" borderId="44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vertical="center"/>
    </xf>
    <xf numFmtId="184" fontId="51" fillId="0" borderId="0" xfId="0" applyNumberFormat="1" applyFont="1"/>
    <xf numFmtId="0" fontId="12" fillId="0" borderId="0" xfId="4" applyFont="1"/>
    <xf numFmtId="0" fontId="5" fillId="3" borderId="43" xfId="4" quotePrefix="1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/>
    </xf>
    <xf numFmtId="0" fontId="5" fillId="3" borderId="44" xfId="4" quotePrefix="1" applyFont="1" applyFill="1" applyBorder="1" applyAlignment="1">
      <alignment horizontal="left" vertical="center" wrapText="1"/>
    </xf>
    <xf numFmtId="164" fontId="24" fillId="3" borderId="44" xfId="24" applyNumberFormat="1" applyFont="1" applyFill="1" applyBorder="1" applyAlignment="1" applyProtection="1">
      <alignment horizontal="right" vertical="center" indent="1"/>
    </xf>
    <xf numFmtId="165" fontId="24" fillId="3" borderId="44" xfId="24" applyNumberFormat="1" applyFont="1" applyFill="1" applyBorder="1" applyAlignment="1" applyProtection="1">
      <alignment horizontal="right" vertical="center" indent="1"/>
    </xf>
    <xf numFmtId="0" fontId="24" fillId="3" borderId="44" xfId="4" applyFont="1" applyFill="1" applyBorder="1" applyAlignment="1">
      <alignment horizontal="left" vertical="center" indent="1"/>
    </xf>
    <xf numFmtId="178" fontId="51" fillId="0" borderId="0" xfId="0" applyNumberFormat="1" applyFont="1"/>
    <xf numFmtId="0" fontId="5" fillId="3" borderId="44" xfId="4" applyFont="1" applyFill="1" applyBorder="1" applyAlignment="1">
      <alignment horizontal="left" vertical="center"/>
    </xf>
    <xf numFmtId="185" fontId="51" fillId="0" borderId="0" xfId="0" applyNumberFormat="1" applyFont="1"/>
    <xf numFmtId="0" fontId="5" fillId="3" borderId="44" xfId="4" applyFont="1" applyFill="1" applyBorder="1" applyAlignment="1">
      <alignment horizontal="left" vertical="center" wrapText="1"/>
    </xf>
    <xf numFmtId="0" fontId="51" fillId="0" borderId="0" xfId="0" quotePrefix="1" applyFont="1" applyAlignment="1">
      <alignment horizontal="center"/>
    </xf>
    <xf numFmtId="0" fontId="52" fillId="0" borderId="0" xfId="0" quotePrefix="1" applyFont="1" applyAlignment="1">
      <alignment horizontal="center"/>
    </xf>
    <xf numFmtId="0" fontId="24" fillId="3" borderId="44" xfId="4" quotePrefix="1" applyFont="1" applyFill="1" applyBorder="1" applyAlignment="1">
      <alignment horizontal="left" vertical="center" indent="1"/>
    </xf>
    <xf numFmtId="0" fontId="24" fillId="3" borderId="44" xfId="4" quotePrefix="1" applyFont="1" applyFill="1" applyBorder="1" applyAlignment="1">
      <alignment horizontal="center" vertical="center"/>
    </xf>
    <xf numFmtId="0" fontId="24" fillId="0" borderId="0" xfId="4" applyFont="1" applyAlignment="1">
      <alignment vertical="center"/>
    </xf>
    <xf numFmtId="0" fontId="24" fillId="0" borderId="0" xfId="4" applyFont="1" applyAlignment="1">
      <alignment horizontal="center" vertical="center"/>
    </xf>
    <xf numFmtId="0" fontId="2" fillId="0" borderId="0" xfId="4" applyAlignment="1">
      <alignment horizontal="center" vertical="center"/>
    </xf>
    <xf numFmtId="0" fontId="2" fillId="0" borderId="0" xfId="4" applyAlignment="1">
      <alignment vertical="center"/>
    </xf>
    <xf numFmtId="44" fontId="2" fillId="0" borderId="0" xfId="18" applyFont="1" applyAlignment="1">
      <alignment vertical="center"/>
    </xf>
    <xf numFmtId="0" fontId="4" fillId="5" borderId="63" xfId="4" applyFont="1" applyFill="1" applyBorder="1" applyAlignment="1">
      <alignment horizontal="justify" vertical="center" wrapText="1"/>
    </xf>
    <xf numFmtId="0" fontId="4" fillId="5" borderId="82" xfId="4" applyFont="1" applyFill="1" applyBorder="1" applyAlignment="1">
      <alignment horizontal="center" vertical="center" wrapText="1"/>
    </xf>
    <xf numFmtId="0" fontId="4" fillId="5" borderId="53" xfId="4" applyFont="1" applyFill="1" applyBorder="1" applyAlignment="1">
      <alignment horizontal="justify" vertical="center" wrapText="1"/>
    </xf>
    <xf numFmtId="164" fontId="5" fillId="0" borderId="44" xfId="4" applyNumberFormat="1" applyFont="1" applyBorder="1" applyAlignment="1">
      <alignment horizontal="right" vertical="center" wrapText="1"/>
    </xf>
    <xf numFmtId="165" fontId="5" fillId="0" borderId="44" xfId="4" applyNumberFormat="1" applyFont="1" applyBorder="1" applyAlignment="1">
      <alignment vertical="center"/>
    </xf>
    <xf numFmtId="0" fontId="24" fillId="0" borderId="44" xfId="4" quotePrefix="1" applyFont="1" applyBorder="1" applyAlignment="1">
      <alignment horizontal="left" vertical="center" indent="1"/>
    </xf>
    <xf numFmtId="0" fontId="5" fillId="0" borderId="44" xfId="4" applyFont="1" applyBorder="1" applyAlignment="1">
      <alignment horizontal="left" vertical="center" wrapText="1"/>
    </xf>
    <xf numFmtId="0" fontId="54" fillId="5" borderId="34" xfId="4" applyFont="1" applyFill="1" applyBorder="1" applyAlignment="1">
      <alignment horizontal="justify" vertical="center" wrapText="1"/>
    </xf>
    <xf numFmtId="0" fontId="54" fillId="5" borderId="37" xfId="4" applyFont="1" applyFill="1" applyBorder="1" applyAlignment="1">
      <alignment horizontal="center" vertical="center" wrapText="1"/>
    </xf>
    <xf numFmtId="0" fontId="54" fillId="5" borderId="39" xfId="4" applyFont="1" applyFill="1" applyBorder="1" applyAlignment="1">
      <alignment horizontal="justify" vertical="center" wrapText="1"/>
    </xf>
    <xf numFmtId="0" fontId="54" fillId="5" borderId="40" xfId="6" applyFont="1" applyFill="1" applyBorder="1" applyAlignment="1">
      <alignment horizontal="center" vertical="center"/>
    </xf>
    <xf numFmtId="0" fontId="54" fillId="5" borderId="27" xfId="6" applyFont="1" applyFill="1" applyBorder="1" applyAlignment="1">
      <alignment horizontal="center" vertical="center"/>
    </xf>
    <xf numFmtId="0" fontId="53" fillId="0" borderId="51" xfId="4" quotePrefix="1" applyFont="1" applyBorder="1" applyAlignment="1">
      <alignment horizontal="center" vertical="center"/>
    </xf>
    <xf numFmtId="0" fontId="56" fillId="0" borderId="50" xfId="4" applyFont="1" applyBorder="1" applyAlignment="1">
      <alignment horizontal="left" vertical="center"/>
    </xf>
    <xf numFmtId="0" fontId="58" fillId="0" borderId="50" xfId="4" quotePrefix="1" applyFont="1" applyBorder="1" applyAlignment="1">
      <alignment horizontal="left" vertical="center" wrapText="1"/>
    </xf>
    <xf numFmtId="0" fontId="59" fillId="0" borderId="50" xfId="4" applyFont="1" applyBorder="1" applyAlignment="1">
      <alignment horizontal="center" vertical="center"/>
    </xf>
    <xf numFmtId="0" fontId="60" fillId="0" borderId="50" xfId="4" applyFont="1" applyBorder="1" applyAlignment="1">
      <alignment horizontal="right" vertical="center"/>
    </xf>
    <xf numFmtId="0" fontId="56" fillId="0" borderId="43" xfId="4" applyFont="1" applyBorder="1" applyAlignment="1">
      <alignment horizontal="center" vertical="center"/>
    </xf>
    <xf numFmtId="0" fontId="56" fillId="0" borderId="44" xfId="4" quotePrefix="1" applyFont="1" applyBorder="1" applyAlignment="1">
      <alignment horizontal="center" vertical="center"/>
    </xf>
    <xf numFmtId="3" fontId="56" fillId="3" borderId="44" xfId="4" quotePrefix="1" applyNumberFormat="1" applyFont="1" applyFill="1" applyBorder="1" applyAlignment="1">
      <alignment horizontal="left" vertical="center"/>
    </xf>
    <xf numFmtId="0" fontId="56" fillId="0" borderId="44" xfId="4" applyFont="1" applyBorder="1" applyAlignment="1">
      <alignment horizontal="center" vertical="center"/>
    </xf>
    <xf numFmtId="0" fontId="53" fillId="0" borderId="43" xfId="4" applyFont="1" applyBorder="1" applyAlignment="1">
      <alignment horizontal="center" vertical="center"/>
    </xf>
    <xf numFmtId="0" fontId="53" fillId="0" borderId="44" xfId="4" quotePrefix="1" applyFont="1" applyBorder="1" applyAlignment="1">
      <alignment horizontal="left" vertical="center"/>
    </xf>
    <xf numFmtId="0" fontId="56" fillId="0" borderId="44" xfId="4" applyFont="1" applyBorder="1" applyAlignment="1">
      <alignment horizontal="left" vertical="center" wrapText="1" indent="1"/>
    </xf>
    <xf numFmtId="49" fontId="6" fillId="0" borderId="37" xfId="6" quotePrefix="1" applyNumberFormat="1" applyFont="1" applyBorder="1" applyAlignment="1">
      <alignment horizontal="center" vertical="center"/>
    </xf>
    <xf numFmtId="0" fontId="36" fillId="0" borderId="37" xfId="6" quotePrefix="1" applyFont="1" applyBorder="1" applyAlignment="1">
      <alignment horizontal="left" vertical="center" wrapText="1"/>
    </xf>
    <xf numFmtId="0" fontId="6" fillId="0" borderId="37" xfId="4" applyFont="1" applyBorder="1" applyAlignment="1">
      <alignment horizontal="center" vertical="center"/>
    </xf>
    <xf numFmtId="0" fontId="4" fillId="0" borderId="58" xfId="4" applyFont="1" applyBorder="1" applyAlignment="1">
      <alignment horizontal="left" vertical="center"/>
    </xf>
    <xf numFmtId="0" fontId="4" fillId="0" borderId="24" xfId="4" applyFont="1" applyBorder="1" applyAlignment="1">
      <alignment horizontal="left" vertical="center"/>
    </xf>
    <xf numFmtId="0" fontId="4" fillId="0" borderId="59" xfId="4" applyFont="1" applyBorder="1" applyAlignment="1">
      <alignment horizontal="left" vertical="center"/>
    </xf>
    <xf numFmtId="0" fontId="4" fillId="0" borderId="1" xfId="4" applyFont="1" applyBorder="1" applyAlignment="1">
      <alignment vertical="center"/>
    </xf>
    <xf numFmtId="0" fontId="4" fillId="0" borderId="40" xfId="4" applyFont="1" applyBorder="1" applyAlignment="1">
      <alignment vertical="center"/>
    </xf>
    <xf numFmtId="0" fontId="4" fillId="0" borderId="35" xfId="4" applyFont="1" applyBorder="1" applyAlignment="1">
      <alignment vertical="center"/>
    </xf>
    <xf numFmtId="165" fontId="18" fillId="0" borderId="27" xfId="2" applyNumberFormat="1" applyFont="1" applyFill="1" applyBorder="1" applyAlignment="1">
      <alignment horizontal="right" vertical="center" indent="1"/>
    </xf>
    <xf numFmtId="0" fontId="7" fillId="0" borderId="50" xfId="4" applyFont="1" applyBorder="1" applyAlignment="1">
      <alignment horizontal="center" vertical="center"/>
    </xf>
    <xf numFmtId="0" fontId="7" fillId="0" borderId="50" xfId="6" quotePrefix="1" applyFont="1" applyBorder="1" applyAlignment="1">
      <alignment horizontal="left" vertical="center" wrapText="1"/>
    </xf>
    <xf numFmtId="0" fontId="7" fillId="0" borderId="51" xfId="4" applyFont="1" applyBorder="1" applyAlignment="1">
      <alignment horizontal="center" vertical="center"/>
    </xf>
    <xf numFmtId="0" fontId="6" fillId="0" borderId="50" xfId="4" applyFont="1" applyBorder="1" applyAlignment="1">
      <alignment horizontal="center" vertical="center"/>
    </xf>
    <xf numFmtId="0" fontId="7" fillId="0" borderId="50" xfId="4" quotePrefix="1" applyFont="1" applyBorder="1" applyAlignment="1">
      <alignment horizontal="left" vertical="center"/>
    </xf>
    <xf numFmtId="0" fontId="23" fillId="0" borderId="0" xfId="4" applyFont="1"/>
    <xf numFmtId="0" fontId="16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0" fillId="0" borderId="32" xfId="0" applyBorder="1"/>
    <xf numFmtId="165" fontId="7" fillId="5" borderId="12" xfId="1" quotePrefix="1" applyNumberFormat="1" applyFont="1" applyFill="1" applyBorder="1" applyAlignment="1">
      <alignment horizontal="center" vertical="center" wrapText="1"/>
    </xf>
    <xf numFmtId="43" fontId="0" fillId="0" borderId="0" xfId="1" applyFont="1"/>
    <xf numFmtId="0" fontId="63" fillId="0" borderId="0" xfId="4" applyFont="1" applyAlignment="1">
      <alignment horizontal="center" vertical="center"/>
    </xf>
    <xf numFmtId="0" fontId="64" fillId="0" borderId="0" xfId="4" applyFont="1"/>
    <xf numFmtId="0" fontId="66" fillId="0" borderId="43" xfId="4" applyFont="1" applyBorder="1" applyAlignment="1">
      <alignment horizontal="center" vertical="center"/>
    </xf>
    <xf numFmtId="0" fontId="64" fillId="0" borderId="44" xfId="4" applyFont="1" applyBorder="1" applyAlignment="1">
      <alignment horizontal="center" vertical="center"/>
    </xf>
    <xf numFmtId="0" fontId="7" fillId="0" borderId="44" xfId="4" applyFont="1" applyBorder="1" applyAlignment="1">
      <alignment horizontal="left" vertical="center" wrapText="1"/>
    </xf>
    <xf numFmtId="0" fontId="65" fillId="0" borderId="43" xfId="4" quotePrefix="1" applyFont="1" applyBorder="1" applyAlignment="1">
      <alignment horizontal="center" vertical="center"/>
    </xf>
    <xf numFmtId="0" fontId="64" fillId="0" borderId="44" xfId="4" applyFont="1" applyBorder="1" applyAlignment="1">
      <alignment horizontal="left" vertical="center"/>
    </xf>
    <xf numFmtId="0" fontId="67" fillId="0" borderId="44" xfId="4" applyFont="1" applyBorder="1" applyAlignment="1">
      <alignment vertical="center" wrapText="1"/>
    </xf>
    <xf numFmtId="165" fontId="7" fillId="0" borderId="90" xfId="6" applyNumberFormat="1" applyFont="1" applyBorder="1" applyAlignment="1">
      <alignment vertical="center"/>
    </xf>
    <xf numFmtId="164" fontId="6" fillId="0" borderId="44" xfId="1" applyNumberFormat="1" applyFont="1" applyFill="1" applyBorder="1" applyAlignment="1">
      <alignment vertical="center"/>
    </xf>
    <xf numFmtId="165" fontId="6" fillId="0" borderId="45" xfId="1" applyNumberFormat="1" applyFont="1" applyFill="1" applyBorder="1" applyAlignment="1">
      <alignment vertical="center"/>
    </xf>
    <xf numFmtId="164" fontId="7" fillId="0" borderId="44" xfId="6" applyNumberFormat="1" applyFont="1" applyBorder="1" applyAlignment="1">
      <alignment vertical="center"/>
    </xf>
    <xf numFmtId="165" fontId="7" fillId="0" borderId="45" xfId="6" applyNumberFormat="1" applyFont="1" applyBorder="1" applyAlignment="1">
      <alignment vertical="center"/>
    </xf>
    <xf numFmtId="0" fontId="68" fillId="0" borderId="0" xfId="0" applyFont="1"/>
    <xf numFmtId="0" fontId="13" fillId="0" borderId="44" xfId="4" applyFont="1" applyBorder="1" applyAlignment="1">
      <alignment vertical="center" wrapText="1"/>
    </xf>
    <xf numFmtId="0" fontId="29" fillId="0" borderId="44" xfId="0" applyFont="1" applyBorder="1"/>
    <xf numFmtId="0" fontId="64" fillId="0" borderId="43" xfId="4" applyFont="1" applyBorder="1" applyAlignment="1">
      <alignment horizontal="center" vertical="center"/>
    </xf>
    <xf numFmtId="0" fontId="69" fillId="0" borderId="44" xfId="4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22" fillId="0" borderId="4" xfId="0" applyFont="1" applyBorder="1" applyAlignment="1">
      <alignment horizontal="left" vertical="center" wrapText="1"/>
    </xf>
    <xf numFmtId="164" fontId="22" fillId="0" borderId="8" xfId="1" applyNumberFormat="1" applyFont="1" applyBorder="1" applyAlignment="1">
      <alignment horizontal="right" vertical="center" indent="1"/>
    </xf>
    <xf numFmtId="0" fontId="4" fillId="0" borderId="91" xfId="4" applyFont="1" applyBorder="1" applyAlignment="1">
      <alignment horizontal="center" vertical="center" wrapText="1"/>
    </xf>
    <xf numFmtId="188" fontId="5" fillId="0" borderId="0" xfId="1" applyNumberFormat="1" applyFont="1" applyFill="1" applyBorder="1" applyAlignment="1">
      <alignment horizontal="center" vertical="center"/>
    </xf>
    <xf numFmtId="186" fontId="0" fillId="0" borderId="0" xfId="0" applyNumberFormat="1"/>
    <xf numFmtId="0" fontId="6" fillId="0" borderId="42" xfId="4" applyFont="1" applyBorder="1" applyAlignment="1">
      <alignment horizontal="center" vertical="center" wrapText="1"/>
    </xf>
    <xf numFmtId="49" fontId="7" fillId="0" borderId="44" xfId="6" quotePrefix="1" applyNumberFormat="1" applyFont="1" applyBorder="1" applyAlignment="1">
      <alignment horizontal="center" vertical="center"/>
    </xf>
    <xf numFmtId="0" fontId="37" fillId="0" borderId="44" xfId="6" applyFont="1" applyBorder="1" applyAlignment="1">
      <alignment horizontal="left" vertical="center" wrapText="1"/>
    </xf>
    <xf numFmtId="0" fontId="7" fillId="0" borderId="44" xfId="4" applyFont="1" applyBorder="1" applyAlignment="1">
      <alignment horizontal="center" vertical="center" wrapText="1"/>
    </xf>
    <xf numFmtId="0" fontId="37" fillId="0" borderId="44" xfId="6" applyFont="1" applyBorder="1" applyAlignment="1">
      <alignment vertical="center"/>
    </xf>
    <xf numFmtId="164" fontId="4" fillId="5" borderId="14" xfId="1" quotePrefix="1" applyNumberFormat="1" applyFont="1" applyFill="1" applyBorder="1" applyAlignment="1">
      <alignment horizontal="right" vertical="center" wrapText="1" indent="1"/>
    </xf>
    <xf numFmtId="0" fontId="4" fillId="5" borderId="8" xfId="6" applyFont="1" applyFill="1" applyBorder="1" applyAlignment="1">
      <alignment horizontal="justify" vertical="center" wrapText="1"/>
    </xf>
    <xf numFmtId="2" fontId="6" fillId="0" borderId="42" xfId="6" applyNumberFormat="1" applyFont="1" applyBorder="1" applyAlignment="1">
      <alignment horizontal="center" vertical="center"/>
    </xf>
    <xf numFmtId="0" fontId="7" fillId="0" borderId="92" xfId="6" applyFont="1" applyBorder="1" applyAlignment="1">
      <alignment horizontal="center" vertical="center"/>
    </xf>
    <xf numFmtId="2" fontId="6" fillId="0" borderId="37" xfId="6" applyNumberFormat="1" applyFont="1" applyBorder="1" applyAlignment="1">
      <alignment horizontal="center" vertical="center"/>
    </xf>
    <xf numFmtId="187" fontId="51" fillId="0" borderId="0" xfId="0" applyNumberFormat="1" applyFont="1"/>
    <xf numFmtId="0" fontId="64" fillId="0" borderId="52" xfId="4" applyFont="1" applyBorder="1" applyAlignment="1">
      <alignment horizontal="center" vertical="center"/>
    </xf>
    <xf numFmtId="168" fontId="29" fillId="0" borderId="0" xfId="1" applyNumberFormat="1" applyFont="1"/>
    <xf numFmtId="168" fontId="0" fillId="0" borderId="0" xfId="1" applyNumberFormat="1" applyFont="1"/>
    <xf numFmtId="168" fontId="18" fillId="0" borderId="0" xfId="1" applyNumberFormat="1" applyFont="1" applyAlignment="1">
      <alignment vertical="center"/>
    </xf>
    <xf numFmtId="168" fontId="17" fillId="0" borderId="0" xfId="1" applyNumberFormat="1" applyFont="1"/>
    <xf numFmtId="168" fontId="70" fillId="0" borderId="0" xfId="1" applyNumberFormat="1" applyFont="1"/>
    <xf numFmtId="165" fontId="22" fillId="0" borderId="23" xfId="2" applyNumberFormat="1" applyFont="1" applyFill="1" applyBorder="1" applyAlignment="1">
      <alignment horizontal="right" vertical="center" indent="1"/>
    </xf>
    <xf numFmtId="165" fontId="22" fillId="0" borderId="25" xfId="2" applyNumberFormat="1" applyFont="1" applyFill="1" applyBorder="1" applyAlignment="1">
      <alignment horizontal="right" vertical="center" indent="1"/>
    </xf>
    <xf numFmtId="164" fontId="5" fillId="8" borderId="79" xfId="24" quotePrefix="1" applyNumberFormat="1" applyFont="1" applyFill="1" applyBorder="1" applyAlignment="1">
      <alignment horizontal="right" vertical="center" wrapText="1" indent="1"/>
    </xf>
    <xf numFmtId="165" fontId="5" fillId="8" borderId="79" xfId="24" applyNumberFormat="1" applyFont="1" applyFill="1" applyBorder="1" applyAlignment="1">
      <alignment horizontal="right" vertical="center" indent="1"/>
    </xf>
    <xf numFmtId="0" fontId="6" fillId="0" borderId="0" xfId="27" applyFont="1"/>
    <xf numFmtId="43" fontId="6" fillId="0" borderId="0" xfId="28" applyFont="1"/>
    <xf numFmtId="189" fontId="51" fillId="0" borderId="0" xfId="1" applyNumberFormat="1" applyFont="1"/>
    <xf numFmtId="10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0" fontId="22" fillId="0" borderId="36" xfId="0" applyFont="1" applyBorder="1" applyAlignment="1">
      <alignment horizontal="center" vertical="center" wrapText="1"/>
    </xf>
    <xf numFmtId="165" fontId="22" fillId="0" borderId="48" xfId="2" applyNumberFormat="1" applyFont="1" applyFill="1" applyBorder="1" applyAlignment="1">
      <alignment horizontal="right" vertical="center" indent="1"/>
    </xf>
    <xf numFmtId="0" fontId="6" fillId="0" borderId="44" xfId="4" applyFont="1" applyBorder="1" applyAlignment="1" applyProtection="1">
      <alignment horizontal="center" vertical="center"/>
      <protection locked="0"/>
    </xf>
    <xf numFmtId="0" fontId="6" fillId="0" borderId="44" xfId="6" applyFont="1" applyBorder="1" applyAlignment="1" applyProtection="1">
      <alignment horizontal="center" vertical="center"/>
      <protection locked="0"/>
    </xf>
    <xf numFmtId="164" fontId="7" fillId="0" borderId="44" xfId="1" applyNumberFormat="1" applyFont="1" applyFill="1" applyBorder="1" applyAlignment="1" applyProtection="1">
      <alignment vertical="center"/>
      <protection locked="0"/>
    </xf>
    <xf numFmtId="164" fontId="6" fillId="0" borderId="44" xfId="1" applyNumberFormat="1" applyFont="1" applyFill="1" applyBorder="1" applyAlignment="1" applyProtection="1">
      <alignment vertical="center"/>
      <protection locked="0"/>
    </xf>
    <xf numFmtId="0" fontId="7" fillId="0" borderId="44" xfId="4" applyFont="1" applyBorder="1" applyAlignment="1" applyProtection="1">
      <alignment horizontal="center" vertical="center"/>
      <protection locked="0"/>
    </xf>
    <xf numFmtId="9" fontId="7" fillId="0" borderId="44" xfId="3" applyFont="1" applyFill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center" vertical="center" wrapText="1"/>
      <protection locked="0"/>
    </xf>
    <xf numFmtId="0" fontId="6" fillId="0" borderId="44" xfId="6" applyFont="1" applyBorder="1" applyAlignment="1" applyProtection="1">
      <alignment horizontal="center" vertical="center" wrapText="1"/>
      <protection locked="0"/>
    </xf>
    <xf numFmtId="0" fontId="6" fillId="0" borderId="42" xfId="4" applyFont="1" applyBorder="1" applyAlignment="1" applyProtection="1">
      <alignment horizontal="center" vertical="center"/>
      <protection locked="0"/>
    </xf>
    <xf numFmtId="0" fontId="6" fillId="0" borderId="42" xfId="6" applyFont="1" applyBorder="1" applyAlignment="1" applyProtection="1">
      <alignment horizontal="center" vertical="center"/>
      <protection locked="0"/>
    </xf>
    <xf numFmtId="0" fontId="7" fillId="0" borderId="41" xfId="6" applyFont="1" applyBorder="1" applyAlignment="1" applyProtection="1">
      <alignment horizontal="center" vertical="center"/>
      <protection locked="0"/>
    </xf>
    <xf numFmtId="49" fontId="6" fillId="0" borderId="42" xfId="6" applyNumberFormat="1" applyFont="1" applyBorder="1" applyAlignment="1" applyProtection="1">
      <alignment horizontal="center" vertical="center"/>
      <protection locked="0"/>
    </xf>
    <xf numFmtId="0" fontId="7" fillId="0" borderId="44" xfId="6" applyFont="1" applyBorder="1" applyAlignment="1" applyProtection="1">
      <alignment horizontal="center" vertical="center"/>
      <protection locked="0"/>
    </xf>
    <xf numFmtId="0" fontId="6" fillId="0" borderId="49" xfId="6" applyFont="1" applyBorder="1" applyAlignment="1" applyProtection="1">
      <alignment horizontal="center" vertical="center"/>
      <protection locked="0"/>
    </xf>
    <xf numFmtId="0" fontId="7" fillId="0" borderId="49" xfId="6" applyFont="1" applyBorder="1" applyAlignment="1" applyProtection="1">
      <alignment horizontal="center" vertical="center"/>
      <protection locked="0"/>
    </xf>
    <xf numFmtId="164" fontId="7" fillId="0" borderId="42" xfId="1" applyNumberFormat="1" applyFont="1" applyFill="1" applyBorder="1" applyAlignment="1" applyProtection="1">
      <alignment vertical="center"/>
      <protection locked="0"/>
    </xf>
    <xf numFmtId="0" fontId="7" fillId="0" borderId="41" xfId="4" quotePrefix="1" applyFont="1" applyBorder="1" applyAlignment="1" applyProtection="1">
      <alignment horizontal="center" vertical="center"/>
      <protection locked="0"/>
    </xf>
    <xf numFmtId="9" fontId="6" fillId="0" borderId="44" xfId="3" applyFont="1" applyFill="1" applyBorder="1" applyAlignment="1" applyProtection="1">
      <alignment horizontal="center" vertical="center"/>
      <protection locked="0"/>
    </xf>
    <xf numFmtId="0" fontId="6" fillId="0" borderId="42" xfId="6" quotePrefix="1" applyFont="1" applyBorder="1" applyAlignment="1" applyProtection="1">
      <alignment horizontal="left" vertical="center" wrapText="1"/>
      <protection locked="0"/>
    </xf>
    <xf numFmtId="1" fontId="6" fillId="0" borderId="44" xfId="3" applyNumberFormat="1" applyFont="1" applyFill="1" applyBorder="1" applyAlignment="1" applyProtection="1">
      <alignment horizontal="center" vertical="center"/>
      <protection locked="0"/>
    </xf>
    <xf numFmtId="165" fontId="7" fillId="0" borderId="44" xfId="1" applyNumberFormat="1" applyFont="1" applyFill="1" applyBorder="1" applyAlignment="1" applyProtection="1">
      <alignment vertical="center"/>
      <protection locked="0"/>
    </xf>
    <xf numFmtId="165" fontId="6" fillId="0" borderId="44" xfId="1" applyNumberFormat="1" applyFont="1" applyFill="1" applyBorder="1" applyAlignment="1" applyProtection="1">
      <alignment vertical="center"/>
      <protection locked="0"/>
    </xf>
    <xf numFmtId="165" fontId="6" fillId="0" borderId="44" xfId="1" applyNumberFormat="1" applyFont="1" applyFill="1" applyBorder="1" applyAlignment="1" applyProtection="1">
      <alignment vertical="center" wrapText="1"/>
      <protection locked="0"/>
    </xf>
    <xf numFmtId="165" fontId="7" fillId="0" borderId="42" xfId="1" applyNumberFormat="1" applyFont="1" applyFill="1" applyBorder="1" applyAlignment="1" applyProtection="1">
      <alignment vertical="center"/>
      <protection locked="0"/>
    </xf>
    <xf numFmtId="164" fontId="7" fillId="3" borderId="44" xfId="1" applyNumberFormat="1" applyFont="1" applyFill="1" applyBorder="1" applyAlignment="1" applyProtection="1">
      <alignment vertical="center"/>
      <protection locked="0"/>
    </xf>
    <xf numFmtId="164" fontId="6" fillId="3" borderId="44" xfId="1" applyNumberFormat="1" applyFont="1" applyFill="1" applyBorder="1" applyAlignment="1" applyProtection="1">
      <alignment vertical="center"/>
      <protection locked="0"/>
    </xf>
    <xf numFmtId="164" fontId="7" fillId="3" borderId="44" xfId="1" applyNumberFormat="1" applyFont="1" applyFill="1" applyBorder="1" applyAlignment="1" applyProtection="1">
      <alignment vertical="center"/>
    </xf>
    <xf numFmtId="165" fontId="7" fillId="3" borderId="45" xfId="1" applyNumberFormat="1" applyFont="1" applyFill="1" applyBorder="1" applyAlignment="1" applyProtection="1">
      <alignment vertical="center"/>
    </xf>
    <xf numFmtId="0" fontId="7" fillId="0" borderId="65" xfId="6" applyFont="1" applyBorder="1" applyAlignment="1">
      <alignment horizontal="center" vertical="center"/>
    </xf>
    <xf numFmtId="164" fontId="6" fillId="3" borderId="37" xfId="1" applyNumberFormat="1" applyFont="1" applyFill="1" applyBorder="1" applyAlignment="1" applyProtection="1">
      <alignment vertical="center"/>
    </xf>
    <xf numFmtId="165" fontId="6" fillId="3" borderId="48" xfId="1" applyNumberFormat="1" applyFont="1" applyFill="1" applyBorder="1" applyAlignment="1" applyProtection="1">
      <alignment vertical="center"/>
    </xf>
    <xf numFmtId="0" fontId="7" fillId="0" borderId="52" xfId="6" applyFont="1" applyBorder="1" applyAlignment="1">
      <alignment horizontal="center" vertical="center"/>
    </xf>
    <xf numFmtId="0" fontId="6" fillId="0" borderId="44" xfId="6" quotePrefix="1" applyFont="1" applyBorder="1" applyAlignment="1">
      <alignment horizontal="left" vertical="center" wrapText="1" indent="1"/>
    </xf>
    <xf numFmtId="164" fontId="6" fillId="3" borderId="44" xfId="1" applyNumberFormat="1" applyFont="1" applyFill="1" applyBorder="1" applyAlignment="1" applyProtection="1">
      <alignment vertical="center"/>
    </xf>
    <xf numFmtId="165" fontId="6" fillId="3" borderId="45" xfId="1" applyNumberFormat="1" applyFont="1" applyFill="1" applyBorder="1" applyAlignment="1" applyProtection="1">
      <alignment vertical="center"/>
    </xf>
    <xf numFmtId="0" fontId="6" fillId="0" borderId="44" xfId="6" applyFont="1" applyBorder="1" applyAlignment="1">
      <alignment horizontal="left" vertical="center" wrapText="1" indent="1"/>
    </xf>
    <xf numFmtId="0" fontId="6" fillId="0" borderId="44" xfId="6" applyFont="1" applyBorder="1" applyAlignment="1">
      <alignment horizontal="left" vertical="center" wrapText="1"/>
    </xf>
    <xf numFmtId="0" fontId="6" fillId="0" borderId="44" xfId="6" applyFont="1" applyBorder="1" applyAlignment="1">
      <alignment vertical="center"/>
    </xf>
    <xf numFmtId="186" fontId="5" fillId="0" borderId="0" xfId="6" applyNumberFormat="1" applyFont="1" applyAlignment="1">
      <alignment horizontal="center" vertical="center"/>
    </xf>
    <xf numFmtId="0" fontId="6" fillId="0" borderId="42" xfId="6" applyFont="1" applyBorder="1" applyAlignment="1">
      <alignment horizontal="left" vertical="center" wrapText="1"/>
    </xf>
    <xf numFmtId="165" fontId="7" fillId="3" borderId="56" xfId="1" applyNumberFormat="1" applyFont="1" applyFill="1" applyBorder="1" applyAlignment="1" applyProtection="1">
      <alignment vertical="center"/>
    </xf>
    <xf numFmtId="9" fontId="6" fillId="0" borderId="44" xfId="3" applyFont="1" applyFill="1" applyBorder="1" applyAlignment="1" applyProtection="1">
      <alignment horizontal="center" vertical="center"/>
    </xf>
    <xf numFmtId="0" fontId="6" fillId="0" borderId="42" xfId="6" quotePrefix="1" applyFont="1" applyBorder="1" applyAlignment="1">
      <alignment horizontal="left" vertical="center" wrapText="1"/>
    </xf>
    <xf numFmtId="0" fontId="7" fillId="0" borderId="42" xfId="6" applyFont="1" applyBorder="1" applyAlignment="1">
      <alignment horizontal="left" vertical="center" wrapText="1"/>
    </xf>
    <xf numFmtId="167" fontId="6" fillId="0" borderId="44" xfId="1" applyNumberFormat="1" applyFont="1" applyFill="1" applyBorder="1" applyAlignment="1" applyProtection="1">
      <alignment vertical="center"/>
    </xf>
    <xf numFmtId="166" fontId="6" fillId="0" borderId="44" xfId="1" applyNumberFormat="1" applyFont="1" applyFill="1" applyBorder="1" applyAlignment="1" applyProtection="1">
      <alignment vertical="center"/>
    </xf>
    <xf numFmtId="164" fontId="4" fillId="5" borderId="14" xfId="1" quotePrefix="1" applyNumberFormat="1" applyFont="1" applyFill="1" applyBorder="1" applyAlignment="1" applyProtection="1">
      <alignment horizontal="center" vertical="center" wrapText="1"/>
    </xf>
    <xf numFmtId="165" fontId="4" fillId="5" borderId="14" xfId="1" quotePrefix="1" applyNumberFormat="1" applyFont="1" applyFill="1" applyBorder="1" applyAlignment="1" applyProtection="1">
      <alignment horizontal="center" vertical="center" wrapText="1"/>
    </xf>
    <xf numFmtId="167" fontId="18" fillId="0" borderId="0" xfId="6" applyNumberFormat="1" applyFont="1" applyAlignment="1">
      <alignment vertical="center"/>
    </xf>
    <xf numFmtId="0" fontId="6" fillId="0" borderId="43" xfId="4" applyFont="1" applyBorder="1" applyAlignment="1" applyProtection="1">
      <alignment horizontal="center" vertical="center"/>
      <protection locked="0"/>
    </xf>
    <xf numFmtId="0" fontId="6" fillId="0" borderId="44" xfId="4" quotePrefix="1" applyFont="1" applyBorder="1" applyAlignment="1" applyProtection="1">
      <alignment horizontal="left" vertical="center"/>
      <protection locked="0"/>
    </xf>
    <xf numFmtId="9" fontId="6" fillId="3" borderId="44" xfId="4" applyNumberFormat="1" applyFont="1" applyFill="1" applyBorder="1" applyAlignment="1" applyProtection="1">
      <alignment horizontal="center" vertical="center"/>
      <protection locked="0"/>
    </xf>
    <xf numFmtId="165" fontId="6" fillId="3" borderId="44" xfId="1" applyNumberFormat="1" applyFont="1" applyFill="1" applyBorder="1" applyAlignment="1" applyProtection="1">
      <alignment vertical="center"/>
      <protection locked="0"/>
    </xf>
    <xf numFmtId="164" fontId="7" fillId="3" borderId="44" xfId="1" applyNumberFormat="1" applyFont="1" applyFill="1" applyBorder="1" applyAlignment="1">
      <alignment vertical="center"/>
    </xf>
    <xf numFmtId="165" fontId="7" fillId="3" borderId="45" xfId="1" applyNumberFormat="1" applyFont="1" applyFill="1" applyBorder="1" applyAlignment="1">
      <alignment vertical="center"/>
    </xf>
    <xf numFmtId="168" fontId="6" fillId="3" borderId="44" xfId="1" applyNumberFormat="1" applyFont="1" applyFill="1" applyBorder="1" applyAlignment="1" applyProtection="1">
      <alignment horizontal="center" vertical="center"/>
      <protection locked="0"/>
    </xf>
    <xf numFmtId="164" fontId="6" fillId="3" borderId="44" xfId="1" applyNumberFormat="1" applyFont="1" applyFill="1" applyBorder="1" applyAlignment="1">
      <alignment vertical="center"/>
    </xf>
    <xf numFmtId="165" fontId="6" fillId="3" borderId="45" xfId="1" applyNumberFormat="1" applyFont="1" applyFill="1" applyBorder="1" applyAlignment="1">
      <alignment vertical="center"/>
    </xf>
    <xf numFmtId="9" fontId="6" fillId="3" borderId="44" xfId="0" applyNumberFormat="1" applyFont="1" applyFill="1" applyBorder="1" applyAlignment="1" applyProtection="1">
      <alignment horizontal="center" vertical="center"/>
      <protection locked="0"/>
    </xf>
    <xf numFmtId="165" fontId="7" fillId="3" borderId="52" xfId="1" applyNumberFormat="1" applyFont="1" applyFill="1" applyBorder="1" applyAlignment="1">
      <alignment vertical="center"/>
    </xf>
    <xf numFmtId="169" fontId="6" fillId="3" borderId="44" xfId="4" applyNumberFormat="1" applyFont="1" applyFill="1" applyBorder="1" applyAlignment="1" applyProtection="1">
      <alignment horizontal="center" vertical="center"/>
      <protection locked="0"/>
    </xf>
    <xf numFmtId="166" fontId="6" fillId="3" borderId="44" xfId="1" applyNumberFormat="1" applyFont="1" applyFill="1" applyBorder="1" applyAlignment="1" applyProtection="1">
      <alignment vertical="center"/>
      <protection locked="0"/>
    </xf>
    <xf numFmtId="9" fontId="6" fillId="3" borderId="44" xfId="4" applyNumberFormat="1" applyFont="1" applyFill="1" applyBorder="1" applyProtection="1">
      <protection locked="0"/>
    </xf>
    <xf numFmtId="168" fontId="6" fillId="3" borderId="44" xfId="1" applyNumberFormat="1" applyFont="1" applyFill="1" applyBorder="1" applyAlignment="1" applyProtection="1">
      <protection locked="0"/>
    </xf>
    <xf numFmtId="9" fontId="6" fillId="3" borderId="44" xfId="0" applyNumberFormat="1" applyFont="1" applyFill="1" applyBorder="1" applyProtection="1">
      <protection locked="0"/>
    </xf>
    <xf numFmtId="1" fontId="6" fillId="3" borderId="44" xfId="0" applyNumberFormat="1" applyFont="1" applyFill="1" applyBorder="1" applyProtection="1">
      <protection locked="0"/>
    </xf>
    <xf numFmtId="49" fontId="7" fillId="0" borderId="50" xfId="6" applyNumberFormat="1" applyFont="1" applyBorder="1" applyAlignment="1">
      <alignment horizontal="center" vertical="center"/>
    </xf>
    <xf numFmtId="0" fontId="7" fillId="0" borderId="50" xfId="6" applyFont="1" applyBorder="1" applyAlignment="1">
      <alignment vertical="center"/>
    </xf>
    <xf numFmtId="0" fontId="7" fillId="0" borderId="50" xfId="4" applyFont="1" applyBorder="1" applyAlignment="1" applyProtection="1">
      <alignment horizontal="center" vertical="center"/>
      <protection locked="0"/>
    </xf>
    <xf numFmtId="0" fontId="7" fillId="0" borderId="42" xfId="4" applyFont="1" applyBorder="1" applyAlignment="1" applyProtection="1">
      <alignment horizontal="center" vertical="center"/>
      <protection locked="0"/>
    </xf>
    <xf numFmtId="0" fontId="7" fillId="0" borderId="42" xfId="6" applyFont="1" applyBorder="1" applyAlignment="1" applyProtection="1">
      <alignment vertical="center"/>
      <protection locked="0"/>
    </xf>
    <xf numFmtId="9" fontId="7" fillId="3" borderId="50" xfId="3" applyFont="1" applyFill="1" applyBorder="1" applyAlignment="1" applyProtection="1">
      <alignment horizontal="center" vertical="center"/>
      <protection locked="0"/>
    </xf>
    <xf numFmtId="167" fontId="7" fillId="3" borderId="50" xfId="1" applyNumberFormat="1" applyFont="1" applyFill="1" applyBorder="1" applyAlignment="1" applyProtection="1">
      <alignment vertical="center"/>
      <protection locked="0"/>
    </xf>
    <xf numFmtId="166" fontId="7" fillId="3" borderId="50" xfId="1" applyNumberFormat="1" applyFont="1" applyFill="1" applyBorder="1" applyAlignment="1" applyProtection="1">
      <alignment vertical="center"/>
      <protection locked="0"/>
    </xf>
    <xf numFmtId="164" fontId="7" fillId="3" borderId="34" xfId="6" applyNumberFormat="1" applyFont="1" applyFill="1" applyBorder="1" applyAlignment="1">
      <alignment vertical="center"/>
    </xf>
    <xf numFmtId="165" fontId="7" fillId="3" borderId="31" xfId="6" applyNumberFormat="1" applyFont="1" applyFill="1" applyBorder="1" applyAlignment="1">
      <alignment vertical="center"/>
    </xf>
    <xf numFmtId="9" fontId="6" fillId="3" borderId="44" xfId="6" applyNumberFormat="1" applyFont="1" applyFill="1" applyBorder="1" applyAlignment="1" applyProtection="1">
      <alignment horizontal="center" vertical="center"/>
      <protection locked="0"/>
    </xf>
    <xf numFmtId="164" fontId="6" fillId="3" borderId="42" xfId="1" applyNumberFormat="1" applyFont="1" applyFill="1" applyBorder="1" applyAlignment="1" applyProtection="1">
      <alignment vertical="center"/>
      <protection locked="0"/>
    </xf>
    <xf numFmtId="165" fontId="6" fillId="3" borderId="42" xfId="1" applyNumberFormat="1" applyFont="1" applyFill="1" applyBorder="1" applyAlignment="1" applyProtection="1">
      <alignment vertical="center"/>
      <protection locked="0"/>
    </xf>
    <xf numFmtId="9" fontId="7" fillId="3" borderId="44" xfId="3" applyFont="1" applyFill="1" applyBorder="1" applyAlignment="1" applyProtection="1">
      <alignment horizontal="center" vertical="center"/>
      <protection locked="0"/>
    </xf>
    <xf numFmtId="164" fontId="7" fillId="3" borderId="37" xfId="6" applyNumberFormat="1" applyFont="1" applyFill="1" applyBorder="1" applyAlignment="1">
      <alignment vertical="center"/>
    </xf>
    <xf numFmtId="165" fontId="7" fillId="3" borderId="48" xfId="6" applyNumberFormat="1" applyFont="1" applyFill="1" applyBorder="1" applyAlignment="1">
      <alignment vertical="center"/>
    </xf>
    <xf numFmtId="0" fontId="6" fillId="3" borderId="44" xfId="6" applyFont="1" applyFill="1" applyBorder="1" applyAlignment="1" applyProtection="1">
      <alignment horizontal="center" vertical="center"/>
      <protection locked="0"/>
    </xf>
    <xf numFmtId="0" fontId="6" fillId="3" borderId="42" xfId="6" applyFont="1" applyFill="1" applyBorder="1" applyAlignment="1" applyProtection="1">
      <alignment horizontal="center" vertical="center"/>
      <protection locked="0"/>
    </xf>
    <xf numFmtId="0" fontId="6" fillId="3" borderId="44" xfId="6" applyFont="1" applyFill="1" applyBorder="1" applyAlignment="1" applyProtection="1">
      <alignment horizontal="center" vertical="center" wrapText="1"/>
      <protection locked="0"/>
    </xf>
    <xf numFmtId="164" fontId="7" fillId="3" borderId="44" xfId="1" applyNumberFormat="1" applyFont="1" applyFill="1" applyBorder="1" applyAlignment="1">
      <alignment vertical="center" wrapText="1"/>
    </xf>
    <xf numFmtId="165" fontId="7" fillId="3" borderId="45" xfId="1" applyNumberFormat="1" applyFont="1" applyFill="1" applyBorder="1" applyAlignment="1">
      <alignment vertical="center" wrapText="1"/>
    </xf>
    <xf numFmtId="164" fontId="6" fillId="3" borderId="44" xfId="1" applyNumberFormat="1" applyFont="1" applyFill="1" applyBorder="1" applyAlignment="1">
      <alignment vertical="center" wrapText="1"/>
    </xf>
    <xf numFmtId="165" fontId="6" fillId="3" borderId="45" xfId="1" applyNumberFormat="1" applyFont="1" applyFill="1" applyBorder="1" applyAlignment="1">
      <alignment vertical="center" wrapText="1"/>
    </xf>
    <xf numFmtId="0" fontId="7" fillId="3" borderId="44" xfId="6" applyFont="1" applyFill="1" applyBorder="1" applyAlignment="1" applyProtection="1">
      <alignment horizontal="center" vertical="center"/>
      <protection locked="0"/>
    </xf>
    <xf numFmtId="0" fontId="6" fillId="3" borderId="49" xfId="6" applyFont="1" applyFill="1" applyBorder="1" applyAlignment="1" applyProtection="1">
      <alignment horizontal="center" vertical="center"/>
      <protection locked="0"/>
    </xf>
    <xf numFmtId="0" fontId="7" fillId="3" borderId="55" xfId="6" applyFont="1" applyFill="1" applyBorder="1" applyAlignment="1" applyProtection="1">
      <alignment horizontal="center" vertical="center"/>
      <protection locked="0"/>
    </xf>
    <xf numFmtId="164" fontId="6" fillId="3" borderId="37" xfId="1" applyNumberFormat="1" applyFont="1" applyFill="1" applyBorder="1" applyAlignment="1">
      <alignment vertical="center"/>
    </xf>
    <xf numFmtId="165" fontId="6" fillId="3" borderId="48" xfId="1" applyNumberFormat="1" applyFont="1" applyFill="1" applyBorder="1" applyAlignment="1">
      <alignment vertical="center"/>
    </xf>
    <xf numFmtId="0" fontId="7" fillId="3" borderId="49" xfId="6" applyFont="1" applyFill="1" applyBorder="1" applyAlignment="1" applyProtection="1">
      <alignment horizontal="center" vertical="center"/>
      <protection locked="0"/>
    </xf>
    <xf numFmtId="9" fontId="6" fillId="3" borderId="49" xfId="4" applyNumberFormat="1" applyFont="1" applyFill="1" applyBorder="1" applyAlignment="1" applyProtection="1">
      <alignment horizontal="center" vertical="center"/>
      <protection locked="0"/>
    </xf>
    <xf numFmtId="9" fontId="6" fillId="3" borderId="44" xfId="3" applyFont="1" applyFill="1" applyBorder="1" applyAlignment="1" applyProtection="1">
      <alignment horizontal="center" vertical="center"/>
      <protection locked="0"/>
    </xf>
    <xf numFmtId="0" fontId="4" fillId="5" borderId="34" xfId="4" applyFont="1" applyFill="1" applyBorder="1" applyAlignment="1">
      <alignment horizontal="justify" vertical="center" wrapText="1"/>
    </xf>
    <xf numFmtId="0" fontId="4" fillId="5" borderId="37" xfId="4" applyFont="1" applyFill="1" applyBorder="1" applyAlignment="1">
      <alignment horizontal="center" vertical="center" wrapText="1"/>
    </xf>
    <xf numFmtId="0" fontId="4" fillId="5" borderId="39" xfId="4" applyFont="1" applyFill="1" applyBorder="1" applyAlignment="1">
      <alignment horizontal="justify" vertical="center" wrapText="1"/>
    </xf>
    <xf numFmtId="0" fontId="70" fillId="0" borderId="50" xfId="0" applyFont="1" applyBorder="1" applyAlignment="1">
      <alignment horizontal="left"/>
    </xf>
    <xf numFmtId="0" fontId="70" fillId="0" borderId="50" xfId="0" applyFont="1" applyBorder="1"/>
    <xf numFmtId="0" fontId="70" fillId="0" borderId="50" xfId="0" applyFont="1" applyBorder="1" applyAlignment="1">
      <alignment horizontal="center"/>
    </xf>
    <xf numFmtId="0" fontId="70" fillId="0" borderId="50" xfId="0" applyFont="1" applyBorder="1" applyAlignment="1">
      <alignment horizontal="center" vertical="center"/>
    </xf>
    <xf numFmtId="0" fontId="52" fillId="0" borderId="50" xfId="0" applyFont="1" applyBorder="1"/>
    <xf numFmtId="164" fontId="7" fillId="3" borderId="44" xfId="1" applyNumberFormat="1" applyFont="1" applyFill="1" applyBorder="1" applyAlignment="1" applyProtection="1">
      <alignment vertical="center" wrapText="1"/>
    </xf>
    <xf numFmtId="165" fontId="7" fillId="3" borderId="45" xfId="1" applyNumberFormat="1" applyFont="1" applyFill="1" applyBorder="1" applyAlignment="1" applyProtection="1">
      <alignment vertical="center" wrapText="1"/>
    </xf>
    <xf numFmtId="0" fontId="29" fillId="0" borderId="44" xfId="0" applyFont="1" applyBorder="1" applyAlignment="1">
      <alignment horizontal="left"/>
    </xf>
    <xf numFmtId="0" fontId="29" fillId="0" borderId="44" xfId="0" quotePrefix="1" applyFont="1" applyBorder="1" applyAlignment="1">
      <alignment horizontal="left"/>
    </xf>
    <xf numFmtId="164" fontId="6" fillId="3" borderId="44" xfId="1" applyNumberFormat="1" applyFont="1" applyFill="1" applyBorder="1" applyAlignment="1" applyProtection="1">
      <alignment vertical="center" wrapText="1"/>
    </xf>
    <xf numFmtId="165" fontId="6" fillId="3" borderId="45" xfId="1" applyNumberFormat="1" applyFont="1" applyFill="1" applyBorder="1" applyAlignment="1" applyProtection="1">
      <alignment vertical="center" wrapText="1"/>
    </xf>
    <xf numFmtId="0" fontId="29" fillId="0" borderId="44" xfId="0" applyFont="1" applyBorder="1" applyAlignment="1">
      <alignment wrapText="1"/>
    </xf>
    <xf numFmtId="0" fontId="70" fillId="0" borderId="44" xfId="0" applyFont="1" applyBorder="1" applyAlignment="1">
      <alignment horizontal="left"/>
    </xf>
    <xf numFmtId="0" fontId="70" fillId="0" borderId="44" xfId="0" applyFont="1" applyBorder="1"/>
    <xf numFmtId="0" fontId="70" fillId="0" borderId="44" xfId="0" applyFont="1" applyBorder="1" applyAlignment="1">
      <alignment horizontal="left" wrapText="1"/>
    </xf>
    <xf numFmtId="0" fontId="29" fillId="0" borderId="44" xfId="0" applyFont="1" applyBorder="1" applyAlignment="1" applyProtection="1">
      <alignment horizontal="center"/>
      <protection locked="0"/>
    </xf>
    <xf numFmtId="0" fontId="29" fillId="0" borderId="44" xfId="0" applyFont="1" applyBorder="1" applyAlignment="1" applyProtection="1">
      <alignment horizontal="center" vertical="center"/>
      <protection locked="0"/>
    </xf>
    <xf numFmtId="0" fontId="70" fillId="0" borderId="44" xfId="0" applyFont="1" applyBorder="1" applyAlignment="1" applyProtection="1">
      <alignment horizontal="center"/>
      <protection locked="0"/>
    </xf>
    <xf numFmtId="0" fontId="70" fillId="0" borderId="44" xfId="0" applyFont="1" applyBorder="1" applyAlignment="1" applyProtection="1">
      <alignment horizontal="center" vertical="center"/>
      <protection locked="0"/>
    </xf>
    <xf numFmtId="9" fontId="29" fillId="0" borderId="44" xfId="0" applyNumberFormat="1" applyFont="1" applyBorder="1" applyAlignment="1" applyProtection="1">
      <alignment horizontal="center"/>
      <protection locked="0"/>
    </xf>
    <xf numFmtId="164" fontId="7" fillId="5" borderId="12" xfId="1" quotePrefix="1" applyNumberFormat="1" applyFont="1" applyFill="1" applyBorder="1" applyAlignment="1" applyProtection="1">
      <alignment horizontal="center" vertical="center" wrapText="1"/>
    </xf>
    <xf numFmtId="165" fontId="37" fillId="5" borderId="93" xfId="6" applyNumberFormat="1" applyFont="1" applyFill="1" applyBorder="1" applyAlignment="1">
      <alignment vertical="center"/>
    </xf>
    <xf numFmtId="167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165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24" fillId="3" borderId="44" xfId="4" applyFont="1" applyFill="1" applyBorder="1" applyAlignment="1" applyProtection="1">
      <alignment horizontal="center" vertical="center"/>
      <protection locked="0"/>
    </xf>
    <xf numFmtId="9" fontId="24" fillId="3" borderId="44" xfId="4" applyNumberFormat="1" applyFont="1" applyFill="1" applyBorder="1" applyAlignment="1" applyProtection="1">
      <alignment horizontal="center" vertical="center"/>
      <protection locked="0"/>
    </xf>
    <xf numFmtId="164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181" fontId="24" fillId="3" borderId="44" xfId="24" applyNumberFormat="1" applyFont="1" applyFill="1" applyBorder="1" applyAlignment="1" applyProtection="1">
      <alignment horizontal="center" vertical="center"/>
      <protection locked="0"/>
    </xf>
    <xf numFmtId="179" fontId="24" fillId="3" borderId="44" xfId="24" applyNumberFormat="1" applyFont="1" applyFill="1" applyBorder="1" applyAlignment="1" applyProtection="1">
      <alignment horizontal="center" vertical="center"/>
      <protection locked="0"/>
    </xf>
    <xf numFmtId="0" fontId="24" fillId="3" borderId="44" xfId="4" quotePrefix="1" applyFont="1" applyFill="1" applyBorder="1" applyAlignment="1" applyProtection="1">
      <alignment horizontal="center" vertical="center"/>
      <protection locked="0"/>
    </xf>
    <xf numFmtId="9" fontId="24" fillId="3" borderId="44" xfId="3" applyFont="1" applyFill="1" applyBorder="1" applyAlignment="1" applyProtection="1">
      <alignment horizontal="right" vertical="center"/>
      <protection locked="0"/>
    </xf>
    <xf numFmtId="0" fontId="5" fillId="3" borderId="77" xfId="4" applyFont="1" applyFill="1" applyBorder="1" applyAlignment="1">
      <alignment horizontal="center" vertical="center"/>
    </xf>
    <xf numFmtId="0" fontId="24" fillId="3" borderId="78" xfId="4" applyFont="1" applyFill="1" applyBorder="1" applyAlignment="1">
      <alignment horizontal="center" vertical="center"/>
    </xf>
    <xf numFmtId="164" fontId="5" fillId="0" borderId="44" xfId="24" applyNumberFormat="1" applyFont="1" applyFill="1" applyBorder="1" applyAlignment="1" applyProtection="1">
      <alignment horizontal="right" vertical="center" indent="1"/>
    </xf>
    <xf numFmtId="165" fontId="5" fillId="0" borderId="44" xfId="24" applyNumberFormat="1" applyFont="1" applyFill="1" applyBorder="1" applyAlignment="1" applyProtection="1">
      <alignment horizontal="right" vertical="center" indent="1"/>
    </xf>
    <xf numFmtId="0" fontId="5" fillId="3" borderId="41" xfId="4" applyFont="1" applyFill="1" applyBorder="1" applyAlignment="1">
      <alignment horizontal="center" vertical="center"/>
    </xf>
    <xf numFmtId="0" fontId="24" fillId="3" borderId="42" xfId="4" applyFont="1" applyFill="1" applyBorder="1" applyAlignment="1">
      <alignment horizontal="center" vertical="center"/>
    </xf>
    <xf numFmtId="164" fontId="24" fillId="0" borderId="44" xfId="24" applyNumberFormat="1" applyFont="1" applyFill="1" applyBorder="1" applyAlignment="1" applyProtection="1">
      <alignment horizontal="right" vertical="center" indent="1"/>
    </xf>
    <xf numFmtId="165" fontId="24" fillId="0" borderId="44" xfId="24" applyNumberFormat="1" applyFont="1" applyFill="1" applyBorder="1" applyAlignment="1" applyProtection="1">
      <alignment horizontal="right" vertical="center" indent="1"/>
    </xf>
    <xf numFmtId="0" fontId="5" fillId="3" borderId="44" xfId="4" quotePrefix="1" applyFont="1" applyFill="1" applyBorder="1" applyAlignment="1">
      <alignment horizontal="left" vertical="center"/>
    </xf>
    <xf numFmtId="0" fontId="24" fillId="3" borderId="43" xfId="4" applyFont="1" applyFill="1" applyBorder="1" applyAlignment="1">
      <alignment horizontal="center" vertical="center"/>
    </xf>
    <xf numFmtId="193" fontId="6" fillId="0" borderId="0" xfId="4" applyNumberFormat="1" applyFont="1" applyAlignment="1">
      <alignment vertical="center"/>
    </xf>
    <xf numFmtId="181" fontId="24" fillId="3" borderId="44" xfId="24" applyNumberFormat="1" applyFont="1" applyFill="1" applyBorder="1" applyAlignment="1" applyProtection="1">
      <alignment horizontal="center" vertical="center"/>
    </xf>
    <xf numFmtId="164" fontId="5" fillId="3" borderId="44" xfId="24" applyNumberFormat="1" applyFont="1" applyFill="1" applyBorder="1" applyAlignment="1" applyProtection="1">
      <alignment horizontal="right" vertical="center" indent="1"/>
    </xf>
    <xf numFmtId="164" fontId="5" fillId="0" borderId="44" xfId="24" applyNumberFormat="1" applyFont="1" applyBorder="1" applyAlignment="1" applyProtection="1">
      <alignment horizontal="right" vertical="center" indent="1"/>
    </xf>
    <xf numFmtId="164" fontId="5" fillId="5" borderId="80" xfId="24" quotePrefix="1" applyNumberFormat="1" applyFont="1" applyFill="1" applyBorder="1" applyAlignment="1" applyProtection="1">
      <alignment horizontal="center" vertical="center" wrapText="1"/>
    </xf>
    <xf numFmtId="179" fontId="24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24" fillId="3" borderId="43" xfId="4" applyFont="1" applyFill="1" applyBorder="1" applyAlignment="1" applyProtection="1">
      <alignment horizontal="center" vertical="center"/>
      <protection locked="0"/>
    </xf>
    <xf numFmtId="0" fontId="24" fillId="3" borderId="44" xfId="4" applyFont="1" applyFill="1" applyBorder="1" applyAlignment="1" applyProtection="1">
      <alignment horizontal="left" vertical="center" indent="1"/>
      <protection locked="0"/>
    </xf>
    <xf numFmtId="188" fontId="5" fillId="0" borderId="0" xfId="1" applyNumberFormat="1" applyFont="1" applyFill="1" applyBorder="1" applyAlignment="1" applyProtection="1">
      <alignment horizontal="center" vertical="center"/>
    </xf>
    <xf numFmtId="165" fontId="5" fillId="3" borderId="44" xfId="24" applyNumberFormat="1" applyFont="1" applyFill="1" applyBorder="1" applyAlignment="1" applyProtection="1">
      <alignment horizontal="right" vertical="center" indent="1"/>
    </xf>
    <xf numFmtId="0" fontId="5" fillId="3" borderId="94" xfId="4" quotePrefix="1" applyFont="1" applyFill="1" applyBorder="1" applyAlignment="1">
      <alignment horizontal="center" vertical="center"/>
    </xf>
    <xf numFmtId="0" fontId="24" fillId="0" borderId="49" xfId="4" applyFont="1" applyBorder="1" applyAlignment="1">
      <alignment horizontal="center" vertical="center"/>
    </xf>
    <xf numFmtId="0" fontId="5" fillId="0" borderId="49" xfId="4" applyFont="1" applyBorder="1" applyAlignment="1">
      <alignment horizontal="left" vertical="center"/>
    </xf>
    <xf numFmtId="164" fontId="24" fillId="3" borderId="49" xfId="24" applyNumberFormat="1" applyFont="1" applyFill="1" applyBorder="1" applyAlignment="1" applyProtection="1">
      <alignment horizontal="right" vertical="center" indent="1"/>
    </xf>
    <xf numFmtId="165" fontId="24" fillId="3" borderId="49" xfId="24" applyNumberFormat="1" applyFont="1" applyFill="1" applyBorder="1" applyAlignment="1" applyProtection="1">
      <alignment horizontal="right" vertical="center" indent="1"/>
    </xf>
    <xf numFmtId="164" fontId="5" fillId="5" borderId="79" xfId="24" quotePrefix="1" applyNumberFormat="1" applyFont="1" applyFill="1" applyBorder="1" applyAlignment="1" applyProtection="1">
      <alignment horizontal="right" vertical="center" wrapText="1" indent="1"/>
    </xf>
    <xf numFmtId="165" fontId="5" fillId="5" borderId="20" xfId="24" applyNumberFormat="1" applyFont="1" applyFill="1" applyBorder="1" applyAlignment="1" applyProtection="1">
      <alignment horizontal="right" vertical="center" indent="1"/>
    </xf>
    <xf numFmtId="44" fontId="2" fillId="0" borderId="0" xfId="18" applyFont="1" applyAlignment="1" applyProtection="1">
      <alignment vertical="center"/>
    </xf>
    <xf numFmtId="0" fontId="6" fillId="3" borderId="49" xfId="4" applyFont="1" applyFill="1" applyBorder="1" applyAlignment="1">
      <alignment horizontal="center" vertical="center"/>
    </xf>
    <xf numFmtId="0" fontId="24" fillId="3" borderId="49" xfId="4" applyFont="1" applyFill="1" applyBorder="1" applyAlignment="1">
      <alignment horizontal="center" vertical="center"/>
    </xf>
    <xf numFmtId="0" fontId="6" fillId="3" borderId="44" xfId="4" applyFont="1" applyFill="1" applyBorder="1" applyAlignment="1" applyProtection="1">
      <alignment horizontal="center" vertical="center"/>
      <protection locked="0"/>
    </xf>
    <xf numFmtId="9" fontId="24" fillId="3" borderId="44" xfId="3" applyFont="1" applyFill="1" applyBorder="1" applyAlignment="1" applyProtection="1">
      <alignment horizontal="center" vertical="center"/>
      <protection locked="0"/>
    </xf>
    <xf numFmtId="0" fontId="6" fillId="3" borderId="42" xfId="4" applyFont="1" applyFill="1" applyBorder="1" applyAlignment="1" applyProtection="1">
      <alignment horizontal="center" vertical="center"/>
      <protection locked="0"/>
    </xf>
    <xf numFmtId="9" fontId="5" fillId="3" borderId="44" xfId="3" applyFont="1" applyFill="1" applyBorder="1" applyAlignment="1" applyProtection="1">
      <alignment horizontal="center" vertical="center" wrapText="1"/>
      <protection locked="0"/>
    </xf>
    <xf numFmtId="9" fontId="24" fillId="3" borderId="44" xfId="3" applyFont="1" applyFill="1" applyBorder="1" applyAlignment="1" applyProtection="1">
      <alignment horizontal="center" vertical="center" wrapText="1"/>
      <protection locked="0"/>
    </xf>
    <xf numFmtId="0" fontId="5" fillId="3" borderId="44" xfId="4" applyFont="1" applyFill="1" applyBorder="1" applyAlignment="1" applyProtection="1">
      <alignment horizontal="center" vertical="center" wrapText="1"/>
      <protection locked="0"/>
    </xf>
    <xf numFmtId="0" fontId="7" fillId="3" borderId="44" xfId="4" applyFont="1" applyFill="1" applyBorder="1" applyAlignment="1" applyProtection="1">
      <alignment horizontal="center" vertical="center" wrapText="1"/>
      <protection locked="0"/>
    </xf>
    <xf numFmtId="0" fontId="5" fillId="3" borderId="43" xfId="4" applyFont="1" applyFill="1" applyBorder="1" applyAlignment="1" applyProtection="1">
      <alignment horizontal="center" vertical="center"/>
      <protection locked="0"/>
    </xf>
    <xf numFmtId="165" fontId="24" fillId="0" borderId="44" xfId="24" applyNumberFormat="1" applyFont="1" applyBorder="1" applyAlignment="1" applyProtection="1">
      <alignment vertical="center"/>
    </xf>
    <xf numFmtId="164" fontId="5" fillId="0" borderId="44" xfId="24" applyNumberFormat="1" applyFont="1" applyBorder="1" applyAlignment="1" applyProtection="1">
      <alignment horizontal="right" vertical="center" wrapText="1"/>
    </xf>
    <xf numFmtId="166" fontId="24" fillId="3" borderId="44" xfId="24" applyNumberFormat="1" applyFont="1" applyFill="1" applyBorder="1" applyAlignment="1" applyProtection="1">
      <alignment vertical="center"/>
    </xf>
    <xf numFmtId="164" fontId="24" fillId="3" borderId="44" xfId="24" applyNumberFormat="1" applyFont="1" applyFill="1" applyBorder="1" applyAlignment="1" applyProtection="1">
      <alignment horizontal="justify" vertical="center" wrapText="1"/>
    </xf>
    <xf numFmtId="0" fontId="24" fillId="3" borderId="44" xfId="4" applyFont="1" applyFill="1" applyBorder="1" applyAlignment="1">
      <alignment horizontal="center" vertical="center" wrapText="1"/>
    </xf>
    <xf numFmtId="164" fontId="24" fillId="0" borderId="44" xfId="24" applyNumberFormat="1" applyFont="1" applyBorder="1" applyAlignment="1" applyProtection="1">
      <alignment horizontal="right" vertical="center" wrapText="1"/>
    </xf>
    <xf numFmtId="168" fontId="24" fillId="0" borderId="0" xfId="1" applyNumberFormat="1" applyFont="1" applyAlignment="1" applyProtection="1">
      <alignment vertical="center"/>
    </xf>
    <xf numFmtId="165" fontId="5" fillId="0" borderId="44" xfId="24" applyNumberFormat="1" applyFont="1" applyBorder="1" applyAlignment="1" applyProtection="1">
      <alignment vertical="center"/>
    </xf>
    <xf numFmtId="164" fontId="62" fillId="6" borderId="44" xfId="1" applyNumberFormat="1" applyFont="1" applyFill="1" applyBorder="1" applyAlignment="1" applyProtection="1">
      <alignment vertical="center"/>
    </xf>
    <xf numFmtId="164" fontId="4" fillId="5" borderId="79" xfId="24" quotePrefix="1" applyNumberFormat="1" applyFont="1" applyFill="1" applyBorder="1" applyAlignment="1" applyProtection="1">
      <alignment horizontal="center" vertical="center" wrapText="1"/>
    </xf>
    <xf numFmtId="165" fontId="5" fillId="5" borderId="79" xfId="24" quotePrefix="1" applyNumberFormat="1" applyFont="1" applyFill="1" applyBorder="1" applyAlignment="1" applyProtection="1">
      <alignment horizontal="center" vertical="center" wrapText="1"/>
    </xf>
    <xf numFmtId="167" fontId="5" fillId="3" borderId="44" xfId="4" applyNumberFormat="1" applyFont="1" applyFill="1" applyBorder="1" applyAlignment="1" applyProtection="1">
      <alignment horizontal="justify" vertical="center" wrapText="1"/>
      <protection locked="0"/>
    </xf>
    <xf numFmtId="166" fontId="24" fillId="3" borderId="44" xfId="4" applyNumberFormat="1" applyFont="1" applyFill="1" applyBorder="1" applyAlignment="1" applyProtection="1">
      <alignment vertical="center"/>
      <protection locked="0"/>
    </xf>
    <xf numFmtId="0" fontId="24" fillId="3" borderId="44" xfId="4" applyFont="1" applyFill="1" applyBorder="1" applyAlignment="1" applyProtection="1">
      <alignment horizontal="center" vertical="center" wrapText="1"/>
      <protection locked="0"/>
    </xf>
    <xf numFmtId="164" fontId="24" fillId="3" borderId="44" xfId="24" applyNumberFormat="1" applyFont="1" applyFill="1" applyBorder="1" applyAlignment="1" applyProtection="1">
      <alignment horizontal="right" vertical="center" wrapText="1"/>
      <protection locked="0"/>
    </xf>
    <xf numFmtId="165" fontId="24" fillId="3" borderId="44" xfId="24" applyNumberFormat="1" applyFont="1" applyFill="1" applyBorder="1" applyAlignment="1" applyProtection="1">
      <alignment vertical="center"/>
      <protection locked="0"/>
    </xf>
    <xf numFmtId="164" fontId="5" fillId="3" borderId="44" xfId="24" applyNumberFormat="1" applyFont="1" applyFill="1" applyBorder="1" applyAlignment="1" applyProtection="1">
      <alignment horizontal="right" vertical="center" wrapText="1"/>
      <protection locked="0"/>
    </xf>
    <xf numFmtId="164" fontId="56" fillId="3" borderId="44" xfId="24" applyNumberFormat="1" applyFont="1" applyFill="1" applyBorder="1" applyAlignment="1" applyProtection="1">
      <alignment horizontal="right" vertical="center" indent="1"/>
      <protection locked="0"/>
    </xf>
    <xf numFmtId="166" fontId="24" fillId="3" borderId="44" xfId="24" applyNumberFormat="1" applyFont="1" applyFill="1" applyBorder="1" applyAlignment="1" applyProtection="1">
      <alignment vertical="center"/>
      <protection locked="0"/>
    </xf>
    <xf numFmtId="0" fontId="5" fillId="0" borderId="43" xfId="4" applyFont="1" applyBorder="1" applyAlignment="1" applyProtection="1">
      <alignment horizontal="center" vertical="center"/>
      <protection locked="0"/>
    </xf>
    <xf numFmtId="0" fontId="5" fillId="0" borderId="44" xfId="4" applyFont="1" applyBorder="1" applyAlignment="1" applyProtection="1">
      <alignment horizontal="left" vertical="center"/>
      <protection locked="0"/>
    </xf>
    <xf numFmtId="0" fontId="56" fillId="3" borderId="44" xfId="4" applyFont="1" applyFill="1" applyBorder="1" applyAlignment="1" applyProtection="1">
      <alignment horizontal="center" vertical="center"/>
      <protection locked="0"/>
    </xf>
    <xf numFmtId="165" fontId="56" fillId="3" borderId="44" xfId="24" applyNumberFormat="1" applyFont="1" applyFill="1" applyBorder="1" applyAlignment="1" applyProtection="1">
      <alignment horizontal="right" vertical="center" indent="1"/>
      <protection locked="0"/>
    </xf>
    <xf numFmtId="181" fontId="6" fillId="3" borderId="44" xfId="24" applyNumberFormat="1" applyFont="1" applyFill="1" applyBorder="1" applyAlignment="1" applyProtection="1">
      <alignment horizontal="center" vertical="center"/>
      <protection locked="0"/>
    </xf>
    <xf numFmtId="165" fontId="56" fillId="3" borderId="42" xfId="24" applyNumberFormat="1" applyFont="1" applyFill="1" applyBorder="1" applyAlignment="1" applyProtection="1">
      <alignment horizontal="right" vertical="center" indent="1"/>
      <protection locked="0"/>
    </xf>
    <xf numFmtId="9" fontId="59" fillId="0" borderId="50" xfId="3" applyFont="1" applyBorder="1" applyAlignment="1" applyProtection="1">
      <alignment horizontal="center" vertical="center"/>
    </xf>
    <xf numFmtId="164" fontId="56" fillId="3" borderId="44" xfId="1" applyNumberFormat="1" applyFont="1" applyFill="1" applyBorder="1" applyAlignment="1" applyProtection="1">
      <alignment horizontal="right" vertical="center" indent="1"/>
    </xf>
    <xf numFmtId="165" fontId="56" fillId="3" borderId="45" xfId="1" applyNumberFormat="1" applyFont="1" applyFill="1" applyBorder="1" applyAlignment="1" applyProtection="1">
      <alignment horizontal="right" vertical="center" indent="1"/>
    </xf>
    <xf numFmtId="167" fontId="42" fillId="0" borderId="0" xfId="1" applyNumberFormat="1" applyFont="1" applyFill="1" applyBorder="1" applyAlignment="1" applyProtection="1">
      <alignment vertical="center"/>
    </xf>
    <xf numFmtId="166" fontId="42" fillId="0" borderId="0" xfId="1" applyNumberFormat="1" applyFont="1" applyFill="1" applyBorder="1" applyAlignment="1" applyProtection="1">
      <alignment vertical="center"/>
    </xf>
    <xf numFmtId="164" fontId="53" fillId="3" borderId="44" xfId="6" applyNumberFormat="1" applyFont="1" applyFill="1" applyBorder="1" applyAlignment="1">
      <alignment horizontal="right" vertical="center" indent="1"/>
    </xf>
    <xf numFmtId="165" fontId="53" fillId="3" borderId="45" xfId="6" applyNumberFormat="1" applyFont="1" applyFill="1" applyBorder="1" applyAlignment="1">
      <alignment horizontal="right" vertical="center" indent="1"/>
    </xf>
    <xf numFmtId="164" fontId="62" fillId="3" borderId="44" xfId="1" applyNumberFormat="1" applyFont="1" applyFill="1" applyBorder="1" applyAlignment="1" applyProtection="1">
      <alignment vertical="center"/>
    </xf>
    <xf numFmtId="165" fontId="62" fillId="3" borderId="45" xfId="1" applyNumberFormat="1" applyFont="1" applyFill="1" applyBorder="1" applyAlignment="1" applyProtection="1">
      <alignment vertical="center"/>
    </xf>
    <xf numFmtId="164" fontId="53" fillId="3" borderId="44" xfId="1" applyNumberFormat="1" applyFont="1" applyFill="1" applyBorder="1" applyAlignment="1" applyProtection="1">
      <alignment horizontal="right" vertical="center" indent="1"/>
    </xf>
    <xf numFmtId="165" fontId="53" fillId="3" borderId="45" xfId="1" applyNumberFormat="1" applyFont="1" applyFill="1" applyBorder="1" applyAlignment="1" applyProtection="1">
      <alignment horizontal="right" vertical="center" indent="1"/>
    </xf>
    <xf numFmtId="0" fontId="56" fillId="0" borderId="32" xfId="4" applyFont="1" applyBorder="1" applyAlignment="1">
      <alignment horizontal="center" vertical="center"/>
    </xf>
    <xf numFmtId="0" fontId="56" fillId="0" borderId="0" xfId="4" applyFont="1" applyAlignment="1">
      <alignment horizontal="left" vertical="center" wrapText="1" indent="1"/>
    </xf>
    <xf numFmtId="0" fontId="56" fillId="3" borderId="0" xfId="4" applyFont="1" applyFill="1" applyAlignment="1">
      <alignment horizontal="center" vertical="center"/>
    </xf>
    <xf numFmtId="0" fontId="61" fillId="3" borderId="0" xfId="4" applyFont="1" applyFill="1" applyAlignment="1">
      <alignment horizontal="center" vertical="center"/>
    </xf>
    <xf numFmtId="167" fontId="62" fillId="3" borderId="0" xfId="1" applyNumberFormat="1" applyFont="1" applyFill="1" applyBorder="1" applyAlignment="1" applyProtection="1">
      <alignment vertical="center"/>
    </xf>
    <xf numFmtId="166" fontId="62" fillId="3" borderId="0" xfId="1" applyNumberFormat="1" applyFont="1" applyFill="1" applyBorder="1" applyAlignment="1" applyProtection="1">
      <alignment vertical="center"/>
    </xf>
    <xf numFmtId="164" fontId="62" fillId="3" borderId="10" xfId="1" applyNumberFormat="1" applyFont="1" applyFill="1" applyBorder="1" applyAlignment="1" applyProtection="1">
      <alignment vertical="center"/>
    </xf>
    <xf numFmtId="165" fontId="62" fillId="3" borderId="48" xfId="1" applyNumberFormat="1" applyFont="1" applyFill="1" applyBorder="1" applyAlignment="1" applyProtection="1">
      <alignment vertical="center"/>
    </xf>
    <xf numFmtId="164" fontId="5" fillId="5" borderId="19" xfId="1" quotePrefix="1" applyNumberFormat="1" applyFont="1" applyFill="1" applyBorder="1" applyAlignment="1" applyProtection="1">
      <alignment horizontal="center" vertical="center" wrapText="1"/>
    </xf>
    <xf numFmtId="165" fontId="5" fillId="5" borderId="20" xfId="1" quotePrefix="1" applyNumberFormat="1" applyFont="1" applyFill="1" applyBorder="1" applyAlignment="1" applyProtection="1">
      <alignment horizontal="center" vertical="center" wrapText="1"/>
    </xf>
    <xf numFmtId="179" fontId="56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59" fillId="3" borderId="44" xfId="4" applyFont="1" applyFill="1" applyBorder="1" applyAlignment="1" applyProtection="1">
      <alignment horizontal="center" vertical="center"/>
      <protection locked="0"/>
    </xf>
    <xf numFmtId="9" fontId="59" fillId="3" borderId="44" xfId="3" applyFont="1" applyFill="1" applyBorder="1" applyAlignment="1" applyProtection="1">
      <alignment horizontal="center" vertical="center"/>
      <protection locked="0"/>
    </xf>
    <xf numFmtId="0" fontId="60" fillId="3" borderId="44" xfId="4" applyFont="1" applyFill="1" applyBorder="1" applyAlignment="1" applyProtection="1">
      <alignment horizontal="right" vertical="center"/>
      <protection locked="0"/>
    </xf>
    <xf numFmtId="0" fontId="61" fillId="3" borderId="44" xfId="4" applyFont="1" applyFill="1" applyBorder="1" applyAlignment="1" applyProtection="1">
      <alignment horizontal="center" vertical="center"/>
      <protection locked="0"/>
    </xf>
    <xf numFmtId="167" fontId="62" fillId="3" borderId="42" xfId="1" applyNumberFormat="1" applyFont="1" applyFill="1" applyBorder="1" applyAlignment="1" applyProtection="1">
      <alignment vertical="center"/>
      <protection locked="0"/>
    </xf>
    <xf numFmtId="166" fontId="62" fillId="3" borderId="42" xfId="1" applyNumberFormat="1" applyFont="1" applyFill="1" applyBorder="1" applyAlignment="1" applyProtection="1">
      <alignment vertical="center"/>
      <protection locked="0"/>
    </xf>
    <xf numFmtId="167" fontId="56" fillId="3" borderId="42" xfId="24" applyNumberFormat="1" applyFont="1" applyFill="1" applyBorder="1" applyAlignment="1" applyProtection="1">
      <alignment horizontal="right" vertical="center" indent="1"/>
      <protection locked="0"/>
    </xf>
    <xf numFmtId="0" fontId="56" fillId="0" borderId="43" xfId="4" applyFont="1" applyBorder="1" applyAlignment="1" applyProtection="1">
      <alignment horizontal="center" vertical="center"/>
      <protection locked="0"/>
    </xf>
    <xf numFmtId="0" fontId="56" fillId="0" borderId="44" xfId="4" applyFont="1" applyBorder="1" applyAlignment="1" applyProtection="1">
      <alignment horizontal="center" vertical="center"/>
      <protection locked="0"/>
    </xf>
    <xf numFmtId="0" fontId="56" fillId="0" borderId="44" xfId="4" applyFont="1" applyBorder="1" applyAlignment="1" applyProtection="1">
      <alignment horizontal="left" vertical="center" wrapText="1" indent="1"/>
      <protection locked="0"/>
    </xf>
    <xf numFmtId="0" fontId="7" fillId="0" borderId="21" xfId="4" quotePrefix="1" applyFont="1" applyBorder="1" applyAlignment="1">
      <alignment horizontal="center" vertical="center"/>
    </xf>
    <xf numFmtId="0" fontId="6" fillId="0" borderId="22" xfId="4" quotePrefix="1" applyFont="1" applyBorder="1" applyAlignment="1">
      <alignment horizontal="center" vertical="center"/>
    </xf>
    <xf numFmtId="0" fontId="36" fillId="0" borderId="22" xfId="6" applyFont="1" applyBorder="1" applyAlignment="1">
      <alignment horizontal="left" vertical="center"/>
    </xf>
    <xf numFmtId="0" fontId="6" fillId="0" borderId="22" xfId="4" applyFont="1" applyBorder="1" applyAlignment="1">
      <alignment horizontal="center" vertical="center"/>
    </xf>
    <xf numFmtId="9" fontId="36" fillId="0" borderId="22" xfId="0" applyNumberFormat="1" applyFont="1" applyBorder="1" applyAlignment="1">
      <alignment horizontal="center" vertical="center"/>
    </xf>
    <xf numFmtId="167" fontId="42" fillId="0" borderId="66" xfId="1" applyNumberFormat="1" applyFont="1" applyFill="1" applyBorder="1" applyAlignment="1">
      <alignment horizontal="right" vertical="center" indent="1"/>
    </xf>
    <xf numFmtId="165" fontId="42" fillId="0" borderId="67" xfId="1" applyNumberFormat="1" applyFont="1" applyFill="1" applyBorder="1" applyAlignment="1">
      <alignment horizontal="right" vertical="center" indent="2"/>
    </xf>
    <xf numFmtId="165" fontId="4" fillId="5" borderId="13" xfId="1" quotePrefix="1" applyNumberFormat="1" applyFont="1" applyFill="1" applyBorder="1" applyAlignment="1">
      <alignment horizontal="center" vertical="center" wrapText="1"/>
    </xf>
    <xf numFmtId="168" fontId="7" fillId="0" borderId="42" xfId="1" applyNumberFormat="1" applyFont="1" applyBorder="1" applyAlignment="1">
      <alignment horizontal="center" vertical="center"/>
    </xf>
    <xf numFmtId="0" fontId="6" fillId="0" borderId="44" xfId="6" applyFont="1" applyBorder="1" applyAlignment="1">
      <alignment horizontal="center" vertical="center" wrapText="1"/>
    </xf>
    <xf numFmtId="164" fontId="6" fillId="0" borderId="44" xfId="1" applyNumberFormat="1" applyFont="1" applyFill="1" applyBorder="1" applyAlignment="1">
      <alignment horizontal="right" vertical="center" indent="1"/>
    </xf>
    <xf numFmtId="165" fontId="6" fillId="0" borderId="44" xfId="1" applyNumberFormat="1" applyFont="1" applyFill="1" applyBorder="1" applyAlignment="1">
      <alignment vertical="center" wrapText="1"/>
    </xf>
    <xf numFmtId="164" fontId="7" fillId="0" borderId="44" xfId="1" applyNumberFormat="1" applyFont="1" applyFill="1" applyBorder="1" applyAlignment="1">
      <alignment horizontal="right" vertical="center" indent="1"/>
    </xf>
    <xf numFmtId="165" fontId="7" fillId="0" borderId="44" xfId="1" applyNumberFormat="1" applyFont="1" applyFill="1" applyBorder="1" applyAlignment="1">
      <alignment horizontal="right" vertical="center" indent="1"/>
    </xf>
    <xf numFmtId="166" fontId="6" fillId="0" borderId="44" xfId="1" applyNumberFormat="1" applyFont="1" applyFill="1" applyBorder="1" applyAlignment="1">
      <alignment vertical="center" wrapText="1"/>
    </xf>
    <xf numFmtId="165" fontId="6" fillId="0" borderId="44" xfId="1" applyNumberFormat="1" applyFont="1" applyFill="1" applyBorder="1" applyAlignment="1">
      <alignment vertical="center"/>
    </xf>
    <xf numFmtId="0" fontId="7" fillId="0" borderId="44" xfId="6" applyFont="1" applyBorder="1" applyAlignment="1">
      <alignment horizontal="center" vertical="center" wrapText="1"/>
    </xf>
    <xf numFmtId="166" fontId="7" fillId="0" borderId="44" xfId="1" applyNumberFormat="1" applyFont="1" applyFill="1" applyBorder="1" applyAlignment="1">
      <alignment vertical="center" wrapText="1"/>
    </xf>
    <xf numFmtId="0" fontId="6" fillId="0" borderId="42" xfId="6" applyFont="1" applyBorder="1" applyAlignment="1">
      <alignment horizontal="center" vertical="center" wrapText="1"/>
    </xf>
    <xf numFmtId="165" fontId="6" fillId="0" borderId="44" xfId="1" applyNumberFormat="1" applyFont="1" applyFill="1" applyBorder="1" applyAlignment="1">
      <alignment horizontal="right" vertical="center" indent="1"/>
    </xf>
    <xf numFmtId="0" fontId="7" fillId="0" borderId="42" xfId="6" applyFont="1" applyBorder="1" applyAlignment="1">
      <alignment horizontal="center" vertical="center"/>
    </xf>
    <xf numFmtId="166" fontId="7" fillId="0" borderId="44" xfId="1" applyNumberFormat="1" applyFont="1" applyFill="1" applyBorder="1" applyAlignment="1">
      <alignment vertical="center"/>
    </xf>
    <xf numFmtId="0" fontId="6" fillId="0" borderId="42" xfId="6" applyFont="1" applyBorder="1" applyAlignment="1">
      <alignment horizontal="center" vertical="center"/>
    </xf>
    <xf numFmtId="0" fontId="6" fillId="0" borderId="44" xfId="6" applyFont="1" applyBorder="1" applyAlignment="1">
      <alignment horizontal="center" vertical="center"/>
    </xf>
    <xf numFmtId="164" fontId="6" fillId="0" borderId="37" xfId="1" applyNumberFormat="1" applyFont="1" applyFill="1" applyBorder="1" applyAlignment="1">
      <alignment vertical="center"/>
    </xf>
    <xf numFmtId="9" fontId="6" fillId="0" borderId="42" xfId="6" applyNumberFormat="1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/>
    </xf>
    <xf numFmtId="167" fontId="6" fillId="0" borderId="49" xfId="1" applyNumberFormat="1" applyFont="1" applyFill="1" applyBorder="1" applyAlignment="1">
      <alignment vertical="center"/>
    </xf>
    <xf numFmtId="166" fontId="6" fillId="0" borderId="49" xfId="1" applyNumberFormat="1" applyFont="1" applyFill="1" applyBorder="1" applyAlignment="1">
      <alignment vertical="center"/>
    </xf>
    <xf numFmtId="165" fontId="4" fillId="5" borderId="14" xfId="1" quotePrefix="1" applyNumberFormat="1" applyFont="1" applyFill="1" applyBorder="1" applyAlignment="1">
      <alignment horizontal="right" vertical="center" wrapText="1" indent="1"/>
    </xf>
    <xf numFmtId="49" fontId="6" fillId="0" borderId="44" xfId="6" quotePrefix="1" applyNumberFormat="1" applyFont="1" applyBorder="1" applyAlignment="1" applyProtection="1">
      <alignment horizontal="center" vertical="center"/>
      <protection locked="0"/>
    </xf>
    <xf numFmtId="0" fontId="36" fillId="0" borderId="44" xfId="6" quotePrefix="1" applyFont="1" applyBorder="1" applyAlignment="1" applyProtection="1">
      <alignment horizontal="left" vertical="center" wrapText="1"/>
      <protection locked="0"/>
    </xf>
    <xf numFmtId="0" fontId="7" fillId="0" borderId="44" xfId="4" quotePrefix="1" applyFont="1" applyBorder="1" applyAlignment="1">
      <alignment horizontal="left" vertical="center" wrapText="1"/>
    </xf>
    <xf numFmtId="0" fontId="6" fillId="0" borderId="50" xfId="4" applyFont="1" applyBorder="1" applyAlignment="1" applyProtection="1">
      <alignment horizontal="center" vertical="center"/>
      <protection locked="0"/>
    </xf>
    <xf numFmtId="9" fontId="6" fillId="0" borderId="50" xfId="4" applyNumberFormat="1" applyFont="1" applyBorder="1" applyAlignment="1" applyProtection="1">
      <alignment horizontal="center" vertical="center"/>
      <protection locked="0"/>
    </xf>
    <xf numFmtId="164" fontId="7" fillId="0" borderId="50" xfId="1" applyNumberFormat="1" applyFont="1" applyBorder="1" applyAlignment="1" applyProtection="1">
      <alignment horizontal="right" vertical="center" indent="1"/>
      <protection locked="0"/>
    </xf>
    <xf numFmtId="166" fontId="6" fillId="0" borderId="50" xfId="1" applyNumberFormat="1" applyFont="1" applyBorder="1" applyAlignment="1" applyProtection="1">
      <alignment horizontal="right" vertical="center" indent="1"/>
      <protection locked="0"/>
    </xf>
    <xf numFmtId="9" fontId="6" fillId="0" borderId="44" xfId="4" applyNumberFormat="1" applyFont="1" applyBorder="1" applyAlignment="1" applyProtection="1">
      <alignment horizontal="center" vertical="center"/>
      <protection locked="0"/>
    </xf>
    <xf numFmtId="164" fontId="6" fillId="0" borderId="44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44" xfId="1" applyNumberFormat="1" applyFont="1" applyFill="1" applyBorder="1" applyAlignment="1" applyProtection="1">
      <alignment horizontal="right" vertical="center" indent="2"/>
      <protection locked="0"/>
    </xf>
    <xf numFmtId="9" fontId="6" fillId="0" borderId="44" xfId="0" applyNumberFormat="1" applyFont="1" applyBorder="1" applyAlignment="1" applyProtection="1">
      <alignment horizontal="center" vertical="center"/>
      <protection locked="0"/>
    </xf>
    <xf numFmtId="167" fontId="6" fillId="0" borderId="44" xfId="1" applyNumberFormat="1" applyFont="1" applyFill="1" applyBorder="1" applyAlignment="1" applyProtection="1">
      <alignment horizontal="right" vertical="center" indent="1"/>
      <protection locked="0"/>
    </xf>
    <xf numFmtId="0" fontId="7" fillId="0" borderId="43" xfId="4" applyFont="1" applyBorder="1" applyAlignment="1" applyProtection="1">
      <alignment horizontal="center" vertical="center"/>
      <protection locked="0"/>
    </xf>
    <xf numFmtId="0" fontId="7" fillId="0" borderId="44" xfId="4" quotePrefix="1" applyFont="1" applyBorder="1" applyAlignment="1" applyProtection="1">
      <alignment horizontal="left" vertical="center"/>
      <protection locked="0"/>
    </xf>
    <xf numFmtId="164" fontId="7" fillId="0" borderId="44" xfId="1" applyNumberFormat="1" applyFont="1" applyFill="1" applyBorder="1" applyAlignment="1">
      <alignment vertical="center"/>
    </xf>
    <xf numFmtId="165" fontId="7" fillId="0" borderId="45" xfId="1" applyNumberFormat="1" applyFont="1" applyFill="1" applyBorder="1" applyAlignment="1">
      <alignment vertical="center"/>
    </xf>
    <xf numFmtId="9" fontId="6" fillId="0" borderId="44" xfId="6" applyNumberFormat="1" applyFont="1" applyBorder="1" applyAlignment="1" applyProtection="1">
      <alignment horizontal="center" vertical="center"/>
      <protection locked="0"/>
    </xf>
    <xf numFmtId="164" fontId="6" fillId="0" borderId="42" xfId="1" applyNumberFormat="1" applyFont="1" applyFill="1" applyBorder="1" applyAlignment="1" applyProtection="1">
      <alignment vertical="center"/>
      <protection locked="0"/>
    </xf>
    <xf numFmtId="167" fontId="6" fillId="0" borderId="42" xfId="1" applyNumberFormat="1" applyFont="1" applyFill="1" applyBorder="1" applyAlignment="1" applyProtection="1">
      <alignment vertical="center"/>
      <protection locked="0"/>
    </xf>
    <xf numFmtId="166" fontId="6" fillId="0" borderId="42" xfId="1" applyNumberFormat="1" applyFont="1" applyFill="1" applyBorder="1" applyAlignment="1" applyProtection="1">
      <alignment vertical="center"/>
      <protection locked="0"/>
    </xf>
    <xf numFmtId="167" fontId="6" fillId="0" borderId="44" xfId="1" applyNumberFormat="1" applyFont="1" applyFill="1" applyBorder="1" applyAlignment="1" applyProtection="1">
      <alignment vertical="center"/>
      <protection locked="0"/>
    </xf>
    <xf numFmtId="166" fontId="6" fillId="0" borderId="44" xfId="1" applyNumberFormat="1" applyFont="1" applyFill="1" applyBorder="1" applyAlignment="1" applyProtection="1">
      <alignment vertical="center"/>
      <protection locked="0"/>
    </xf>
    <xf numFmtId="168" fontId="6" fillId="0" borderId="44" xfId="1" applyNumberFormat="1" applyFont="1" applyFill="1" applyBorder="1" applyAlignment="1" applyProtection="1">
      <alignment horizontal="center" vertical="center"/>
      <protection locked="0"/>
    </xf>
    <xf numFmtId="9" fontId="6" fillId="0" borderId="42" xfId="6" applyNumberFormat="1" applyFont="1" applyBorder="1" applyAlignment="1" applyProtection="1">
      <alignment horizontal="center" vertical="center"/>
      <protection locked="0"/>
    </xf>
    <xf numFmtId="0" fontId="7" fillId="0" borderId="44" xfId="3" applyNumberFormat="1" applyFont="1" applyFill="1" applyBorder="1" applyAlignment="1" applyProtection="1">
      <alignment horizontal="center" vertical="center"/>
      <protection locked="0"/>
    </xf>
    <xf numFmtId="9" fontId="7" fillId="0" borderId="44" xfId="3" applyFont="1" applyFill="1" applyBorder="1" applyAlignment="1" applyProtection="1">
      <alignment horizontal="center" vertical="center"/>
    </xf>
    <xf numFmtId="167" fontId="43" fillId="0" borderId="44" xfId="1" applyNumberFormat="1" applyFont="1" applyFill="1" applyBorder="1" applyAlignment="1" applyProtection="1">
      <alignment vertical="center"/>
    </xf>
    <xf numFmtId="166" fontId="43" fillId="0" borderId="44" xfId="1" applyNumberFormat="1" applyFont="1" applyFill="1" applyBorder="1" applyAlignment="1" applyProtection="1">
      <alignment vertical="center"/>
    </xf>
    <xf numFmtId="9" fontId="6" fillId="0" borderId="44" xfId="6" applyNumberFormat="1" applyFont="1" applyBorder="1" applyAlignment="1">
      <alignment horizontal="center" vertical="center"/>
    </xf>
    <xf numFmtId="164" fontId="6" fillId="0" borderId="44" xfId="1" applyNumberFormat="1" applyFont="1" applyFill="1" applyBorder="1" applyAlignment="1" applyProtection="1">
      <alignment vertical="center"/>
    </xf>
    <xf numFmtId="165" fontId="6" fillId="0" borderId="45" xfId="1" applyNumberFormat="1" applyFont="1" applyFill="1" applyBorder="1" applyAlignment="1" applyProtection="1">
      <alignment vertical="center"/>
    </xf>
    <xf numFmtId="167" fontId="6" fillId="0" borderId="42" xfId="1" applyNumberFormat="1" applyFont="1" applyFill="1" applyBorder="1" applyAlignment="1" applyProtection="1">
      <alignment vertical="center"/>
    </xf>
    <xf numFmtId="166" fontId="6" fillId="0" borderId="42" xfId="1" applyNumberFormat="1" applyFont="1" applyFill="1" applyBorder="1" applyAlignment="1" applyProtection="1">
      <alignment vertical="center"/>
    </xf>
    <xf numFmtId="164" fontId="7" fillId="0" borderId="44" xfId="1" applyNumberFormat="1" applyFont="1" applyFill="1" applyBorder="1" applyAlignment="1" applyProtection="1">
      <alignment vertical="center"/>
    </xf>
    <xf numFmtId="165" fontId="7" fillId="0" borderId="45" xfId="1" applyNumberFormat="1" applyFont="1" applyFill="1" applyBorder="1" applyAlignment="1" applyProtection="1">
      <alignment vertical="center"/>
    </xf>
    <xf numFmtId="164" fontId="7" fillId="0" borderId="37" xfId="6" applyNumberFormat="1" applyFont="1" applyBorder="1" applyAlignment="1">
      <alignment vertical="center"/>
    </xf>
    <xf numFmtId="165" fontId="7" fillId="0" borderId="48" xfId="6" applyNumberFormat="1" applyFont="1" applyBorder="1" applyAlignment="1">
      <alignment vertical="center"/>
    </xf>
    <xf numFmtId="0" fontId="36" fillId="0" borderId="44" xfId="6" quotePrefix="1" applyFont="1" applyBorder="1" applyAlignment="1">
      <alignment horizontal="left" vertical="center" wrapText="1" indent="1"/>
    </xf>
    <xf numFmtId="164" fontId="7" fillId="0" borderId="44" xfId="1" applyNumberFormat="1" applyFont="1" applyFill="1" applyBorder="1" applyAlignment="1" applyProtection="1">
      <alignment vertical="center" wrapText="1"/>
    </xf>
    <xf numFmtId="0" fontId="36" fillId="0" borderId="42" xfId="6" quotePrefix="1" applyFont="1" applyBorder="1" applyAlignment="1">
      <alignment horizontal="left" vertical="center" indent="1"/>
    </xf>
    <xf numFmtId="0" fontId="7" fillId="0" borderId="32" xfId="6" applyFont="1" applyBorder="1" applyAlignment="1">
      <alignment horizontal="center" vertical="center"/>
    </xf>
    <xf numFmtId="0" fontId="7" fillId="0" borderId="0" xfId="6" applyFont="1" applyAlignment="1">
      <alignment vertical="center"/>
    </xf>
    <xf numFmtId="0" fontId="7" fillId="0" borderId="0" xfId="4" applyFont="1" applyAlignment="1">
      <alignment horizontal="center" vertical="center"/>
    </xf>
    <xf numFmtId="9" fontId="44" fillId="0" borderId="0" xfId="3" applyFont="1" applyFill="1" applyBorder="1" applyAlignment="1" applyProtection="1">
      <alignment horizontal="center" vertical="center"/>
    </xf>
    <xf numFmtId="164" fontId="43" fillId="0" borderId="0" xfId="6" applyNumberFormat="1" applyFont="1" applyAlignment="1">
      <alignment vertical="center"/>
    </xf>
    <xf numFmtId="165" fontId="43" fillId="0" borderId="33" xfId="6" applyNumberFormat="1" applyFont="1" applyBorder="1" applyAlignment="1">
      <alignment vertical="center"/>
    </xf>
    <xf numFmtId="164" fontId="7" fillId="0" borderId="50" xfId="1" applyNumberFormat="1" applyFont="1" applyFill="1" applyBorder="1" applyAlignment="1">
      <alignment horizontal="right" vertical="center" indent="1"/>
    </xf>
    <xf numFmtId="165" fontId="7" fillId="0" borderId="89" xfId="1" applyNumberFormat="1" applyFont="1" applyFill="1" applyBorder="1" applyAlignment="1">
      <alignment horizontal="right" vertical="center" indent="1"/>
    </xf>
    <xf numFmtId="165" fontId="6" fillId="0" borderId="45" xfId="1" applyNumberFormat="1" applyFont="1" applyFill="1" applyBorder="1" applyAlignment="1">
      <alignment horizontal="right" vertical="center" indent="1"/>
    </xf>
    <xf numFmtId="165" fontId="7" fillId="0" borderId="45" xfId="1" applyNumberFormat="1" applyFont="1" applyFill="1" applyBorder="1" applyAlignment="1">
      <alignment horizontal="right" vertical="center" indent="1"/>
    </xf>
    <xf numFmtId="164" fontId="42" fillId="0" borderId="22" xfId="1" applyNumberFormat="1" applyFont="1" applyFill="1" applyBorder="1" applyAlignment="1">
      <alignment horizontal="right" vertical="center" indent="1"/>
    </xf>
    <xf numFmtId="165" fontId="42" fillId="0" borderId="57" xfId="1" applyNumberFormat="1" applyFont="1" applyFill="1" applyBorder="1" applyAlignment="1">
      <alignment horizontal="right" vertical="center" indent="1"/>
    </xf>
    <xf numFmtId="0" fontId="29" fillId="0" borderId="44" xfId="0" applyFont="1" applyBorder="1" applyProtection="1">
      <protection locked="0"/>
    </xf>
    <xf numFmtId="0" fontId="24" fillId="0" borderId="78" xfId="4" applyFont="1" applyBorder="1" applyAlignment="1" applyProtection="1">
      <alignment horizontal="center" vertical="center"/>
      <protection locked="0"/>
    </xf>
    <xf numFmtId="0" fontId="24" fillId="0" borderId="37" xfId="4" applyFont="1" applyBorder="1" applyAlignment="1" applyProtection="1">
      <alignment horizontal="center" vertical="center"/>
      <protection locked="0"/>
    </xf>
    <xf numFmtId="181" fontId="24" fillId="0" borderId="37" xfId="24" applyNumberFormat="1" applyFont="1" applyFill="1" applyBorder="1" applyAlignment="1" applyProtection="1">
      <alignment horizontal="center" vertical="center"/>
      <protection locked="0"/>
    </xf>
    <xf numFmtId="165" fontId="24" fillId="0" borderId="37" xfId="24" applyNumberFormat="1" applyFont="1" applyFill="1" applyBorder="1" applyAlignment="1" applyProtection="1">
      <alignment horizontal="right" vertical="center" indent="1"/>
      <protection locked="0"/>
    </xf>
    <xf numFmtId="0" fontId="24" fillId="0" borderId="44" xfId="24" applyNumberFormat="1" applyFont="1" applyFill="1" applyBorder="1" applyAlignment="1" applyProtection="1">
      <alignment horizontal="center" vertical="center"/>
      <protection locked="0"/>
    </xf>
    <xf numFmtId="164" fontId="24" fillId="0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5" borderId="25" xfId="4" applyFont="1" applyFill="1" applyBorder="1" applyAlignment="1">
      <alignment horizontal="center" vertical="center"/>
    </xf>
    <xf numFmtId="0" fontId="5" fillId="0" borderId="77" xfId="4" applyFont="1" applyBorder="1" applyAlignment="1">
      <alignment horizontal="center" vertical="center"/>
    </xf>
    <xf numFmtId="0" fontId="24" fillId="0" borderId="78" xfId="4" applyFont="1" applyBorder="1" applyAlignment="1">
      <alignment horizontal="center" vertical="center"/>
    </xf>
    <xf numFmtId="165" fontId="5" fillId="0" borderId="45" xfId="24" applyNumberFormat="1" applyFont="1" applyFill="1" applyBorder="1" applyAlignment="1" applyProtection="1">
      <alignment horizontal="right" vertical="center" indent="1"/>
    </xf>
    <xf numFmtId="0" fontId="24" fillId="0" borderId="43" xfId="4" applyFont="1" applyBorder="1" applyAlignment="1">
      <alignment horizontal="center" vertical="center"/>
    </xf>
    <xf numFmtId="165" fontId="24" fillId="0" borderId="45" xfId="24" applyNumberFormat="1" applyFont="1" applyFill="1" applyBorder="1" applyAlignment="1" applyProtection="1">
      <alignment horizontal="right" vertical="center" indent="1"/>
    </xf>
    <xf numFmtId="0" fontId="0" fillId="0" borderId="0" xfId="0" applyAlignment="1">
      <alignment horizontal="center"/>
    </xf>
    <xf numFmtId="168" fontId="6" fillId="0" borderId="0" xfId="1" applyNumberFormat="1" applyFont="1" applyAlignment="1" applyProtection="1">
      <alignment vertical="center"/>
    </xf>
    <xf numFmtId="0" fontId="74" fillId="0" borderId="0" xfId="4" applyFont="1" applyAlignment="1">
      <alignment vertical="center"/>
    </xf>
    <xf numFmtId="189" fontId="74" fillId="0" borderId="0" xfId="1" applyNumberFormat="1" applyFont="1" applyAlignment="1" applyProtection="1">
      <alignment vertical="center"/>
    </xf>
    <xf numFmtId="180" fontId="51" fillId="0" borderId="0" xfId="0" applyNumberFormat="1" applyFont="1"/>
    <xf numFmtId="190" fontId="46" fillId="0" borderId="0" xfId="10" applyNumberFormat="1" applyFont="1" applyAlignment="1" applyProtection="1">
      <alignment vertical="center"/>
    </xf>
    <xf numFmtId="182" fontId="51" fillId="0" borderId="0" xfId="0" applyNumberFormat="1" applyFont="1"/>
    <xf numFmtId="43" fontId="6" fillId="0" borderId="0" xfId="4" applyNumberFormat="1" applyFont="1" applyAlignment="1">
      <alignment horizontal="center" vertical="center"/>
    </xf>
    <xf numFmtId="183" fontId="51" fillId="0" borderId="0" xfId="0" applyNumberFormat="1" applyFont="1"/>
    <xf numFmtId="0" fontId="5" fillId="0" borderId="36" xfId="4" applyFont="1" applyBorder="1" applyAlignment="1">
      <alignment horizontal="center" vertical="center"/>
    </xf>
    <xf numFmtId="0" fontId="24" fillId="0" borderId="37" xfId="4" applyFont="1" applyBorder="1" applyAlignment="1">
      <alignment horizontal="center" vertical="center"/>
    </xf>
    <xf numFmtId="0" fontId="24" fillId="0" borderId="37" xfId="4" applyFont="1" applyBorder="1" applyAlignment="1">
      <alignment horizontal="left" vertical="center" indent="1"/>
    </xf>
    <xf numFmtId="181" fontId="24" fillId="0" borderId="37" xfId="24" applyNumberFormat="1" applyFont="1" applyFill="1" applyBorder="1" applyAlignment="1" applyProtection="1">
      <alignment horizontal="center" vertical="center"/>
    </xf>
    <xf numFmtId="165" fontId="24" fillId="0" borderId="37" xfId="24" applyNumberFormat="1" applyFont="1" applyFill="1" applyBorder="1" applyAlignment="1" applyProtection="1">
      <alignment horizontal="right" vertical="center" indent="1"/>
    </xf>
    <xf numFmtId="164" fontId="24" fillId="0" borderId="9" xfId="24" applyNumberFormat="1" applyFont="1" applyFill="1" applyBorder="1" applyAlignment="1" applyProtection="1">
      <alignment horizontal="right" vertical="center" indent="1"/>
    </xf>
    <xf numFmtId="165" fontId="24" fillId="0" borderId="33" xfId="24" applyNumberFormat="1" applyFont="1" applyFill="1" applyBorder="1" applyAlignment="1" applyProtection="1">
      <alignment horizontal="right" vertical="center" indent="1"/>
    </xf>
    <xf numFmtId="167" fontId="24" fillId="0" borderId="37" xfId="24" applyNumberFormat="1" applyFont="1" applyFill="1" applyBorder="1" applyAlignment="1" applyProtection="1">
      <alignment horizontal="right" vertical="center" indent="1"/>
    </xf>
    <xf numFmtId="165" fontId="5" fillId="5" borderId="14" xfId="24" applyNumberFormat="1" applyFont="1" applyFill="1" applyBorder="1" applyAlignment="1" applyProtection="1">
      <alignment vertical="center"/>
    </xf>
    <xf numFmtId="0" fontId="24" fillId="0" borderId="43" xfId="4" applyFont="1" applyBorder="1" applyAlignment="1" applyProtection="1">
      <alignment horizontal="center" vertical="center"/>
      <protection locked="0"/>
    </xf>
    <xf numFmtId="0" fontId="24" fillId="0" borderId="44" xfId="4" quotePrefix="1" applyFont="1" applyBorder="1" applyAlignment="1" applyProtection="1">
      <alignment horizontal="left" vertical="center"/>
      <protection locked="0"/>
    </xf>
    <xf numFmtId="165" fontId="5" fillId="0" borderId="44" xfId="24" applyNumberFormat="1" applyFont="1" applyFill="1" applyBorder="1" applyAlignment="1">
      <alignment horizontal="right" vertical="center" indent="1"/>
    </xf>
    <xf numFmtId="165" fontId="24" fillId="0" borderId="44" xfId="24" applyNumberFormat="1" applyFont="1" applyFill="1" applyBorder="1" applyAlignment="1">
      <alignment horizontal="right" vertical="center" indent="1"/>
    </xf>
    <xf numFmtId="165" fontId="24" fillId="0" borderId="49" xfId="24" applyNumberFormat="1" applyFont="1" applyFill="1" applyBorder="1" applyAlignment="1">
      <alignment horizontal="right" vertical="center" indent="1"/>
    </xf>
    <xf numFmtId="0" fontId="5" fillId="0" borderId="44" xfId="4" applyFont="1" applyBorder="1" applyAlignment="1" applyProtection="1">
      <alignment horizontal="center" vertical="center" wrapText="1"/>
      <protection locked="0"/>
    </xf>
    <xf numFmtId="0" fontId="24" fillId="0" borderId="44" xfId="4" applyFont="1" applyBorder="1" applyAlignment="1" applyProtection="1">
      <alignment horizontal="center" vertical="center" wrapText="1"/>
      <protection locked="0"/>
    </xf>
    <xf numFmtId="0" fontId="7" fillId="0" borderId="44" xfId="4" applyFont="1" applyBorder="1" applyAlignment="1" applyProtection="1">
      <alignment horizontal="center" vertical="center" wrapText="1"/>
      <protection locked="0"/>
    </xf>
    <xf numFmtId="0" fontId="24" fillId="3" borderId="44" xfId="4" quotePrefix="1" applyFont="1" applyFill="1" applyBorder="1" applyAlignment="1" applyProtection="1">
      <alignment horizontal="left" vertical="center" indent="1"/>
      <protection locked="0"/>
    </xf>
    <xf numFmtId="167" fontId="24" fillId="0" borderId="44" xfId="24" applyNumberFormat="1" applyFont="1" applyFill="1" applyBorder="1" applyAlignment="1" applyProtection="1">
      <alignment horizontal="justify" vertical="center" wrapText="1"/>
    </xf>
    <xf numFmtId="166" fontId="24" fillId="0" borderId="44" xfId="24" applyNumberFormat="1" applyFont="1" applyFill="1" applyBorder="1" applyAlignment="1" applyProtection="1">
      <alignment vertical="center"/>
    </xf>
    <xf numFmtId="0" fontId="24" fillId="0" borderId="44" xfId="4" applyFont="1" applyBorder="1" applyAlignment="1">
      <alignment horizontal="center" vertical="center" wrapText="1"/>
    </xf>
    <xf numFmtId="164" fontId="24" fillId="0" borderId="44" xfId="24" applyNumberFormat="1" applyFont="1" applyFill="1" applyBorder="1" applyAlignment="1" applyProtection="1">
      <alignment horizontal="right" vertical="center" wrapText="1"/>
    </xf>
    <xf numFmtId="165" fontId="24" fillId="0" borderId="44" xfId="24" applyNumberFormat="1" applyFont="1" applyFill="1" applyBorder="1" applyAlignment="1" applyProtection="1">
      <alignment vertical="center"/>
    </xf>
    <xf numFmtId="164" fontId="5" fillId="0" borderId="44" xfId="24" applyNumberFormat="1" applyFont="1" applyFill="1" applyBorder="1" applyAlignment="1" applyProtection="1">
      <alignment horizontal="right" vertical="center" wrapText="1"/>
    </xf>
    <xf numFmtId="165" fontId="5" fillId="0" borderId="44" xfId="24" applyNumberFormat="1" applyFont="1" applyFill="1" applyBorder="1" applyAlignment="1" applyProtection="1">
      <alignment vertical="center"/>
    </xf>
    <xf numFmtId="164" fontId="62" fillId="0" borderId="44" xfId="1" applyNumberFormat="1" applyFont="1" applyFill="1" applyBorder="1" applyAlignment="1" applyProtection="1">
      <alignment vertical="center"/>
    </xf>
    <xf numFmtId="167" fontId="5" fillId="0" borderId="44" xfId="4" applyNumberFormat="1" applyFont="1" applyBorder="1" applyAlignment="1" applyProtection="1">
      <alignment horizontal="justify" vertical="center" wrapText="1"/>
      <protection locked="0"/>
    </xf>
    <xf numFmtId="166" fontId="24" fillId="0" borderId="44" xfId="4" applyNumberFormat="1" applyFont="1" applyBorder="1" applyAlignment="1" applyProtection="1">
      <alignment vertical="center"/>
      <protection locked="0"/>
    </xf>
    <xf numFmtId="164" fontId="24" fillId="0" borderId="44" xfId="24" applyNumberFormat="1" applyFont="1" applyFill="1" applyBorder="1" applyAlignment="1" applyProtection="1">
      <alignment horizontal="center" wrapText="1"/>
      <protection locked="0"/>
    </xf>
    <xf numFmtId="165" fontId="24" fillId="0" borderId="44" xfId="24" applyNumberFormat="1" applyFont="1" applyFill="1" applyBorder="1" applyAlignment="1" applyProtection="1">
      <alignment horizontal="center" vertical="center"/>
      <protection locked="0"/>
    </xf>
    <xf numFmtId="167" fontId="24" fillId="0" borderId="44" xfId="24" applyNumberFormat="1" applyFont="1" applyFill="1" applyBorder="1" applyAlignment="1" applyProtection="1">
      <alignment horizontal="justify" vertical="center" wrapText="1"/>
      <protection locked="0"/>
    </xf>
    <xf numFmtId="166" fontId="24" fillId="0" borderId="44" xfId="24" applyNumberFormat="1" applyFont="1" applyFill="1" applyBorder="1" applyAlignment="1" applyProtection="1">
      <alignment vertical="center"/>
      <protection locked="0"/>
    </xf>
    <xf numFmtId="167" fontId="5" fillId="0" borderId="44" xfId="24" applyNumberFormat="1" applyFont="1" applyFill="1" applyBorder="1" applyAlignment="1" applyProtection="1">
      <alignment horizontal="justify" vertical="center" wrapText="1"/>
      <protection locked="0"/>
    </xf>
    <xf numFmtId="167" fontId="56" fillId="0" borderId="44" xfId="24" applyNumberFormat="1" applyFont="1" applyFill="1" applyBorder="1" applyAlignment="1" applyProtection="1">
      <alignment horizontal="right" vertical="center" indent="1"/>
      <protection locked="0"/>
    </xf>
    <xf numFmtId="164" fontId="53" fillId="0" borderId="50" xfId="6" applyNumberFormat="1" applyFont="1" applyBorder="1" applyAlignment="1">
      <alignment horizontal="right" vertical="center" indent="1"/>
    </xf>
    <xf numFmtId="165" fontId="53" fillId="0" borderId="89" xfId="6" applyNumberFormat="1" applyFont="1" applyBorder="1" applyAlignment="1">
      <alignment horizontal="right" vertical="center" indent="1"/>
    </xf>
    <xf numFmtId="164" fontId="56" fillId="0" borderId="44" xfId="1" applyNumberFormat="1" applyFont="1" applyFill="1" applyBorder="1" applyAlignment="1" applyProtection="1">
      <alignment horizontal="right" vertical="center" indent="1"/>
    </xf>
    <xf numFmtId="165" fontId="56" fillId="0" borderId="45" xfId="1" applyNumberFormat="1" applyFont="1" applyFill="1" applyBorder="1" applyAlignment="1" applyProtection="1">
      <alignment horizontal="right" vertical="center" indent="1"/>
    </xf>
    <xf numFmtId="164" fontId="53" fillId="0" borderId="44" xfId="6" applyNumberFormat="1" applyFont="1" applyBorder="1" applyAlignment="1">
      <alignment horizontal="right" vertical="center" indent="1"/>
    </xf>
    <xf numFmtId="165" fontId="53" fillId="0" borderId="45" xfId="6" applyNumberFormat="1" applyFont="1" applyBorder="1" applyAlignment="1">
      <alignment horizontal="right" vertical="center" indent="1"/>
    </xf>
    <xf numFmtId="167" fontId="62" fillId="0" borderId="42" xfId="1" applyNumberFormat="1" applyFont="1" applyFill="1" applyBorder="1" applyAlignment="1" applyProtection="1">
      <alignment vertical="center"/>
    </xf>
    <xf numFmtId="166" fontId="62" fillId="0" borderId="42" xfId="1" applyNumberFormat="1" applyFont="1" applyFill="1" applyBorder="1" applyAlignment="1" applyProtection="1">
      <alignment vertical="center"/>
    </xf>
    <xf numFmtId="165" fontId="62" fillId="0" borderId="45" xfId="1" applyNumberFormat="1" applyFont="1" applyFill="1" applyBorder="1" applyAlignment="1" applyProtection="1">
      <alignment vertical="center"/>
    </xf>
    <xf numFmtId="164" fontId="53" fillId="0" borderId="44" xfId="1" applyNumberFormat="1" applyFont="1" applyFill="1" applyBorder="1" applyAlignment="1" applyProtection="1">
      <alignment horizontal="right" vertical="center" indent="1"/>
    </xf>
    <xf numFmtId="0" fontId="61" fillId="0" borderId="44" xfId="4" applyFont="1" applyBorder="1" applyAlignment="1">
      <alignment horizontal="center" vertical="center"/>
    </xf>
    <xf numFmtId="0" fontId="59" fillId="0" borderId="50" xfId="4" applyFont="1" applyBorder="1" applyAlignment="1" applyProtection="1">
      <alignment horizontal="center" vertical="center" wrapText="1"/>
      <protection locked="0"/>
    </xf>
    <xf numFmtId="9" fontId="59" fillId="0" borderId="50" xfId="3" applyFont="1" applyFill="1" applyBorder="1" applyAlignment="1" applyProtection="1">
      <alignment horizontal="center" vertical="center" wrapText="1"/>
      <protection locked="0"/>
    </xf>
    <xf numFmtId="0" fontId="60" fillId="0" borderId="50" xfId="4" applyFont="1" applyBorder="1" applyAlignment="1" applyProtection="1">
      <alignment horizontal="right" vertical="center" wrapText="1"/>
      <protection locked="0"/>
    </xf>
    <xf numFmtId="0" fontId="56" fillId="0" borderId="44" xfId="4" applyFont="1" applyBorder="1" applyAlignment="1" applyProtection="1">
      <alignment horizontal="center" vertical="center" wrapText="1"/>
      <protection locked="0"/>
    </xf>
    <xf numFmtId="164" fontId="56" fillId="0" borderId="44" xfId="24" applyNumberFormat="1" applyFont="1" applyFill="1" applyBorder="1" applyAlignment="1" applyProtection="1">
      <alignment horizontal="right" vertical="center" wrapText="1"/>
      <protection locked="0"/>
    </xf>
    <xf numFmtId="165" fontId="56" fillId="0" borderId="44" xfId="24" applyNumberFormat="1" applyFont="1" applyFill="1" applyBorder="1" applyAlignment="1" applyProtection="1">
      <alignment horizontal="right" vertical="center" wrapText="1"/>
      <protection locked="0"/>
    </xf>
    <xf numFmtId="179" fontId="56" fillId="0" borderId="44" xfId="24" applyNumberFormat="1" applyFont="1" applyFill="1" applyBorder="1" applyAlignment="1" applyProtection="1">
      <alignment horizontal="right" vertical="center" wrapText="1"/>
      <protection locked="0"/>
    </xf>
    <xf numFmtId="0" fontId="59" fillId="0" borderId="44" xfId="4" applyFont="1" applyBorder="1" applyAlignment="1" applyProtection="1">
      <alignment horizontal="center" vertical="center" wrapText="1"/>
      <protection locked="0"/>
    </xf>
    <xf numFmtId="0" fontId="60" fillId="0" borderId="44" xfId="4" applyFont="1" applyBorder="1" applyAlignment="1" applyProtection="1">
      <alignment horizontal="right" vertical="center" wrapText="1"/>
      <protection locked="0"/>
    </xf>
    <xf numFmtId="0" fontId="61" fillId="0" borderId="44" xfId="4" applyFont="1" applyBorder="1" applyAlignment="1" applyProtection="1">
      <alignment horizontal="center" vertical="center" wrapText="1"/>
      <protection locked="0"/>
    </xf>
    <xf numFmtId="167" fontId="62" fillId="0" borderId="42" xfId="1" applyNumberFormat="1" applyFont="1" applyFill="1" applyBorder="1" applyAlignment="1" applyProtection="1">
      <alignment vertical="center" wrapText="1"/>
      <protection locked="0"/>
    </xf>
    <xf numFmtId="166" fontId="62" fillId="0" borderId="42" xfId="1" applyNumberFormat="1" applyFont="1" applyFill="1" applyBorder="1" applyAlignment="1" applyProtection="1">
      <alignment vertical="center" wrapText="1"/>
      <protection locked="0"/>
    </xf>
    <xf numFmtId="0" fontId="63" fillId="0" borderId="44" xfId="4" applyFont="1" applyBorder="1" applyAlignment="1" applyProtection="1">
      <alignment horizontal="center" vertical="center" wrapText="1"/>
      <protection locked="0"/>
    </xf>
    <xf numFmtId="9" fontId="6" fillId="0" borderId="44" xfId="3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6" fillId="3" borderId="44" xfId="1" applyNumberFormat="1" applyFont="1" applyFill="1" applyBorder="1" applyAlignment="1" applyProtection="1">
      <alignment horizontal="center" vertical="center"/>
      <protection locked="0"/>
    </xf>
    <xf numFmtId="0" fontId="24" fillId="0" borderId="37" xfId="24" applyNumberFormat="1" applyFont="1" applyFill="1" applyBorder="1" applyAlignment="1" applyProtection="1">
      <alignment horizontal="center" vertical="center"/>
      <protection locked="0"/>
    </xf>
    <xf numFmtId="0" fontId="59" fillId="0" borderId="4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44" xfId="24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/>
    <xf numFmtId="0" fontId="17" fillId="3" borderId="0" xfId="0" applyFont="1" applyFill="1" applyAlignment="1">
      <alignment vertical="top" wrapText="1"/>
    </xf>
    <xf numFmtId="10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0" fontId="22" fillId="0" borderId="32" xfId="0" applyFont="1" applyBorder="1" applyAlignment="1">
      <alignment horizontal="center" vertical="center" wrapText="1"/>
    </xf>
    <xf numFmtId="0" fontId="22" fillId="0" borderId="0" xfId="0" quotePrefix="1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64" fontId="22" fillId="0" borderId="10" xfId="1" applyNumberFormat="1" applyFont="1" applyBorder="1" applyAlignment="1">
      <alignment horizontal="right" vertical="center" indent="1"/>
    </xf>
    <xf numFmtId="165" fontId="22" fillId="0" borderId="95" xfId="2" applyNumberFormat="1" applyFont="1" applyFill="1" applyBorder="1" applyAlignment="1">
      <alignment horizontal="right" vertical="center" indent="1"/>
    </xf>
    <xf numFmtId="165" fontId="22" fillId="0" borderId="1" xfId="2" applyNumberFormat="1" applyFont="1" applyFill="1" applyBorder="1" applyAlignment="1">
      <alignment horizontal="right" vertical="center" indent="1"/>
    </xf>
    <xf numFmtId="167" fontId="22" fillId="0" borderId="79" xfId="0" applyNumberFormat="1" applyFont="1" applyBorder="1" applyAlignment="1">
      <alignment horizontal="right" vertical="center" indent="1"/>
    </xf>
    <xf numFmtId="166" fontId="22" fillId="0" borderId="20" xfId="0" applyNumberFormat="1" applyFont="1" applyBorder="1" applyAlignment="1">
      <alignment horizontal="right" vertical="center" indent="1"/>
    </xf>
    <xf numFmtId="0" fontId="4" fillId="3" borderId="0" xfId="0" applyFont="1" applyFill="1" applyAlignment="1">
      <alignment horizontal="center" vertical="center"/>
    </xf>
    <xf numFmtId="9" fontId="22" fillId="0" borderId="1" xfId="3" applyFont="1" applyBorder="1" applyAlignment="1">
      <alignment horizontal="right" vertical="center" indent="1"/>
    </xf>
    <xf numFmtId="9" fontId="23" fillId="0" borderId="11" xfId="15" quotePrefix="1" applyFont="1" applyBorder="1" applyAlignment="1" applyProtection="1">
      <alignment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173" fontId="4" fillId="0" borderId="66" xfId="0" applyNumberFormat="1" applyFont="1" applyBorder="1" applyAlignment="1" applyProtection="1">
      <alignment horizontal="center" vertical="center"/>
      <protection locked="0"/>
    </xf>
    <xf numFmtId="192" fontId="4" fillId="0" borderId="62" xfId="1" applyNumberFormat="1" applyFont="1" applyFill="1" applyBorder="1" applyAlignment="1" applyProtection="1">
      <alignment horizontal="center" vertical="center"/>
      <protection locked="0"/>
    </xf>
    <xf numFmtId="9" fontId="22" fillId="0" borderId="1" xfId="3" applyFont="1" applyBorder="1" applyAlignment="1" applyProtection="1">
      <alignment horizontal="right" vertical="center" indent="1"/>
      <protection locked="0"/>
    </xf>
    <xf numFmtId="0" fontId="0" fillId="0" borderId="0" xfId="0" applyAlignment="1">
      <alignment horizontal="left"/>
    </xf>
    <xf numFmtId="189" fontId="0" fillId="0" borderId="0" xfId="1" applyNumberFormat="1" applyFont="1" applyBorder="1" applyProtection="1"/>
    <xf numFmtId="0" fontId="70" fillId="0" borderId="44" xfId="0" applyFont="1" applyBorder="1" applyAlignment="1" applyProtection="1">
      <alignment horizontal="left"/>
      <protection locked="0"/>
    </xf>
    <xf numFmtId="0" fontId="70" fillId="0" borderId="44" xfId="0" applyFont="1" applyBorder="1" applyProtection="1">
      <protection locked="0"/>
    </xf>
    <xf numFmtId="164" fontId="56" fillId="0" borderId="42" xfId="24" applyNumberFormat="1" applyFont="1" applyFill="1" applyBorder="1" applyAlignment="1" applyProtection="1">
      <alignment horizontal="right" vertical="center" wrapText="1"/>
      <protection locked="0"/>
    </xf>
    <xf numFmtId="165" fontId="56" fillId="0" borderId="42" xfId="24" applyNumberFormat="1" applyFont="1" applyFill="1" applyBorder="1" applyAlignment="1" applyProtection="1">
      <alignment horizontal="right" vertical="center" wrapText="1"/>
      <protection locked="0"/>
    </xf>
    <xf numFmtId="0" fontId="4" fillId="5" borderId="11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64" xfId="4" applyFont="1" applyFill="1" applyBorder="1" applyAlignment="1">
      <alignment horizontal="center" vertical="center" wrapText="1"/>
    </xf>
    <xf numFmtId="0" fontId="9" fillId="2" borderId="11" xfId="6" applyFont="1" applyFill="1" applyBorder="1" applyAlignment="1">
      <alignment horizontal="center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9" fillId="2" borderId="13" xfId="6" applyFont="1" applyFill="1" applyBorder="1" applyAlignment="1">
      <alignment horizontal="center" vertical="center" wrapText="1"/>
    </xf>
    <xf numFmtId="0" fontId="21" fillId="2" borderId="11" xfId="6" applyFont="1" applyFill="1" applyBorder="1" applyAlignment="1">
      <alignment horizontal="center" vertical="center" wrapText="1"/>
    </xf>
    <xf numFmtId="0" fontId="21" fillId="2" borderId="12" xfId="6" applyFont="1" applyFill="1" applyBorder="1" applyAlignment="1">
      <alignment horizontal="center" vertical="center" wrapText="1"/>
    </xf>
    <xf numFmtId="0" fontId="21" fillId="2" borderId="13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 textRotation="90" wrapText="1"/>
    </xf>
    <xf numFmtId="0" fontId="18" fillId="5" borderId="36" xfId="6" applyFont="1" applyFill="1" applyBorder="1" applyAlignment="1">
      <alignment horizontal="center" vertical="center" textRotation="90" wrapText="1"/>
    </xf>
    <xf numFmtId="0" fontId="18" fillId="5" borderId="38" xfId="6" applyFont="1" applyFill="1" applyBorder="1" applyAlignment="1">
      <alignment horizontal="center" vertical="center" textRotation="90" wrapText="1"/>
    </xf>
    <xf numFmtId="0" fontId="4" fillId="5" borderId="34" xfId="6" applyFont="1" applyFill="1" applyBorder="1" applyAlignment="1">
      <alignment horizontal="center" vertical="center" textRotation="90" wrapText="1"/>
    </xf>
    <xf numFmtId="0" fontId="18" fillId="5" borderId="37" xfId="6" applyFont="1" applyFill="1" applyBorder="1" applyAlignment="1">
      <alignment horizontal="center" vertical="center" textRotation="90" wrapText="1"/>
    </xf>
    <xf numFmtId="0" fontId="18" fillId="5" borderId="39" xfId="6" applyFont="1" applyFill="1" applyBorder="1" applyAlignment="1">
      <alignment horizontal="center" vertical="center" textRotation="90" wrapText="1"/>
    </xf>
    <xf numFmtId="0" fontId="13" fillId="5" borderId="34" xfId="4" applyFont="1" applyFill="1" applyBorder="1" applyAlignment="1">
      <alignment horizontal="center" vertical="center" textRotation="90" wrapText="1"/>
    </xf>
    <xf numFmtId="0" fontId="2" fillId="5" borderId="37" xfId="4" applyFill="1" applyBorder="1" applyAlignment="1">
      <alignment horizontal="center" vertical="center" textRotation="90" wrapText="1"/>
    </xf>
    <xf numFmtId="0" fontId="2" fillId="5" borderId="39" xfId="4" applyFill="1" applyBorder="1" applyAlignment="1">
      <alignment horizontal="center" vertical="center" textRotation="90" wrapText="1"/>
    </xf>
    <xf numFmtId="0" fontId="4" fillId="5" borderId="35" xfId="6" applyFont="1" applyFill="1" applyBorder="1" applyAlignment="1">
      <alignment horizontal="center" vertical="center" wrapText="1"/>
    </xf>
    <xf numFmtId="0" fontId="6" fillId="5" borderId="35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 wrapText="1"/>
    </xf>
    <xf numFmtId="0" fontId="6" fillId="5" borderId="23" xfId="6" applyFont="1" applyFill="1" applyBorder="1" applyAlignment="1">
      <alignment horizontal="center" vertical="center" wrapText="1"/>
    </xf>
    <xf numFmtId="0" fontId="6" fillId="5" borderId="25" xfId="6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top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33" fillId="0" borderId="9" xfId="4" applyFont="1" applyBorder="1" applyAlignment="1">
      <alignment horizontal="center" vertical="top" wrapText="1"/>
    </xf>
    <xf numFmtId="0" fontId="33" fillId="0" borderId="0" xfId="4" applyFont="1" applyAlignment="1">
      <alignment horizontal="center" vertical="top"/>
    </xf>
    <xf numFmtId="0" fontId="33" fillId="0" borderId="10" xfId="4" applyFont="1" applyBorder="1" applyAlignment="1">
      <alignment horizontal="center" vertical="top"/>
    </xf>
    <xf numFmtId="0" fontId="33" fillId="0" borderId="9" xfId="4" applyFont="1" applyBorder="1" applyAlignment="1">
      <alignment horizontal="center" vertical="top"/>
    </xf>
    <xf numFmtId="0" fontId="33" fillId="0" borderId="5" xfId="4" applyFont="1" applyBorder="1" applyAlignment="1">
      <alignment horizontal="center" vertical="top"/>
    </xf>
    <xf numFmtId="0" fontId="33" fillId="0" borderId="6" xfId="4" applyFont="1" applyBorder="1" applyAlignment="1">
      <alignment horizontal="center" vertical="top"/>
    </xf>
    <xf numFmtId="0" fontId="33" fillId="0" borderId="7" xfId="4" applyFont="1" applyBorder="1" applyAlignment="1">
      <alignment horizontal="center" vertical="top"/>
    </xf>
    <xf numFmtId="0" fontId="3" fillId="0" borderId="1" xfId="4" quotePrefix="1" applyFont="1" applyBorder="1" applyAlignment="1">
      <alignment horizontal="center" vertical="center" wrapText="1"/>
    </xf>
    <xf numFmtId="0" fontId="3" fillId="0" borderId="8" xfId="4" quotePrefix="1" applyFont="1" applyBorder="1" applyAlignment="1">
      <alignment horizontal="center" vertical="center" wrapText="1"/>
    </xf>
    <xf numFmtId="0" fontId="7" fillId="0" borderId="2" xfId="4" quotePrefix="1" applyFont="1" applyBorder="1" applyAlignment="1">
      <alignment horizontal="center" vertical="center" wrapText="1"/>
    </xf>
    <xf numFmtId="0" fontId="7" fillId="0" borderId="3" xfId="4" quotePrefix="1" applyFont="1" applyBorder="1" applyAlignment="1">
      <alignment horizontal="center" vertical="center" wrapText="1"/>
    </xf>
    <xf numFmtId="0" fontId="7" fillId="0" borderId="4" xfId="4" quotePrefix="1" applyFont="1" applyBorder="1" applyAlignment="1">
      <alignment horizontal="center" vertical="center" wrapText="1"/>
    </xf>
    <xf numFmtId="0" fontId="7" fillId="0" borderId="5" xfId="4" quotePrefix="1" applyFont="1" applyBorder="1" applyAlignment="1">
      <alignment horizontal="center" vertical="center" wrapText="1"/>
    </xf>
    <xf numFmtId="0" fontId="7" fillId="0" borderId="6" xfId="4" quotePrefix="1" applyFont="1" applyBorder="1" applyAlignment="1">
      <alignment horizontal="center" vertical="center" wrapText="1"/>
    </xf>
    <xf numFmtId="0" fontId="7" fillId="0" borderId="7" xfId="4" quotePrefix="1" applyFont="1" applyBorder="1" applyAlignment="1">
      <alignment horizontal="center" vertical="center" wrapText="1"/>
    </xf>
    <xf numFmtId="0" fontId="31" fillId="0" borderId="2" xfId="4" quotePrefix="1" applyFont="1" applyBorder="1" applyAlignment="1">
      <alignment horizontal="center" vertical="center" wrapText="1"/>
    </xf>
    <xf numFmtId="0" fontId="31" fillId="0" borderId="3" xfId="4" quotePrefix="1" applyFont="1" applyBorder="1" applyAlignment="1">
      <alignment horizontal="center" vertical="center" wrapText="1"/>
    </xf>
    <xf numFmtId="0" fontId="31" fillId="0" borderId="4" xfId="4" quotePrefix="1" applyFont="1" applyBorder="1" applyAlignment="1">
      <alignment horizontal="center" vertical="center" wrapText="1"/>
    </xf>
    <xf numFmtId="0" fontId="31" fillId="0" borderId="9" xfId="4" quotePrefix="1" applyFont="1" applyBorder="1" applyAlignment="1">
      <alignment horizontal="center" vertical="center" wrapText="1"/>
    </xf>
    <xf numFmtId="0" fontId="31" fillId="0" borderId="0" xfId="4" quotePrefix="1" applyFont="1" applyAlignment="1">
      <alignment horizontal="center" vertical="center" wrapText="1"/>
    </xf>
    <xf numFmtId="0" fontId="31" fillId="0" borderId="10" xfId="4" quotePrefix="1" applyFont="1" applyBorder="1" applyAlignment="1">
      <alignment horizontal="center" vertical="center" wrapText="1"/>
    </xf>
    <xf numFmtId="0" fontId="32" fillId="0" borderId="2" xfId="4" quotePrefix="1" applyFont="1" applyBorder="1" applyAlignment="1">
      <alignment horizontal="center" vertical="center" wrapText="1"/>
    </xf>
    <xf numFmtId="0" fontId="32" fillId="0" borderId="3" xfId="4" quotePrefix="1" applyFont="1" applyBorder="1" applyAlignment="1">
      <alignment horizontal="center" vertical="center" wrapText="1"/>
    </xf>
    <xf numFmtId="0" fontId="32" fillId="0" borderId="4" xfId="4" quotePrefix="1" applyFont="1" applyBorder="1" applyAlignment="1">
      <alignment horizontal="center" vertical="center" wrapText="1"/>
    </xf>
    <xf numFmtId="0" fontId="32" fillId="0" borderId="9" xfId="4" quotePrefix="1" applyFont="1" applyBorder="1" applyAlignment="1">
      <alignment horizontal="center" vertical="center" wrapText="1"/>
    </xf>
    <xf numFmtId="0" fontId="32" fillId="0" borderId="0" xfId="4" quotePrefix="1" applyFont="1" applyAlignment="1">
      <alignment horizontal="center" vertical="center" wrapText="1"/>
    </xf>
    <xf numFmtId="0" fontId="32" fillId="0" borderId="10" xfId="4" quotePrefix="1" applyFont="1" applyBorder="1" applyAlignment="1">
      <alignment horizontal="center" vertical="center" wrapText="1"/>
    </xf>
    <xf numFmtId="0" fontId="34" fillId="0" borderId="9" xfId="4" quotePrefix="1" applyFont="1" applyBorder="1" applyAlignment="1">
      <alignment horizontal="center" vertical="center" wrapText="1"/>
    </xf>
    <xf numFmtId="0" fontId="34" fillId="0" borderId="0" xfId="4" applyFont="1" applyAlignment="1">
      <alignment horizontal="center" vertical="center" wrapText="1"/>
    </xf>
    <xf numFmtId="0" fontId="34" fillId="0" borderId="10" xfId="4" applyFont="1" applyBorder="1" applyAlignment="1">
      <alignment horizontal="center" vertical="center" wrapText="1"/>
    </xf>
    <xf numFmtId="0" fontId="34" fillId="0" borderId="9" xfId="4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164" fontId="47" fillId="0" borderId="18" xfId="0" applyNumberFormat="1" applyFont="1" applyBorder="1" applyAlignment="1">
      <alignment horizontal="right" vertical="center" indent="2"/>
    </xf>
    <xf numFmtId="164" fontId="47" fillId="0" borderId="29" xfId="0" applyNumberFormat="1" applyFont="1" applyBorder="1" applyAlignment="1">
      <alignment horizontal="right" vertical="center" indent="2"/>
    </xf>
    <xf numFmtId="0" fontId="38" fillId="5" borderId="17" xfId="0" quotePrefix="1" applyFont="1" applyFill="1" applyBorder="1" applyAlignment="1">
      <alignment horizontal="center" vertical="center" wrapText="1"/>
    </xf>
    <xf numFmtId="0" fontId="38" fillId="5" borderId="18" xfId="0" quotePrefix="1" applyFont="1" applyFill="1" applyBorder="1" applyAlignment="1">
      <alignment horizontal="center" vertical="center" wrapText="1"/>
    </xf>
    <xf numFmtId="0" fontId="38" fillId="5" borderId="21" xfId="0" quotePrefix="1" applyFont="1" applyFill="1" applyBorder="1" applyAlignment="1">
      <alignment horizontal="center" vertical="center" wrapText="1"/>
    </xf>
    <xf numFmtId="0" fontId="38" fillId="5" borderId="22" xfId="0" quotePrefix="1" applyFont="1" applyFill="1" applyBorder="1" applyAlignment="1">
      <alignment horizontal="center" vertical="center" wrapText="1"/>
    </xf>
    <xf numFmtId="0" fontId="38" fillId="5" borderId="57" xfId="0" quotePrefix="1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78" fillId="0" borderId="11" xfId="0" quotePrefix="1" applyFont="1" applyBorder="1" applyAlignment="1">
      <alignment horizontal="center" vertical="center" wrapText="1"/>
    </xf>
    <xf numFmtId="0" fontId="78" fillId="0" borderId="12" xfId="0" quotePrefix="1" applyFont="1" applyBorder="1" applyAlignment="1">
      <alignment horizontal="center" vertical="center" wrapText="1"/>
    </xf>
    <xf numFmtId="0" fontId="78" fillId="0" borderId="28" xfId="0" quotePrefix="1" applyFont="1" applyBorder="1" applyAlignment="1">
      <alignment horizontal="center" vertical="center" wrapText="1"/>
    </xf>
    <xf numFmtId="0" fontId="79" fillId="5" borderId="11" xfId="0" quotePrefix="1" applyFont="1" applyFill="1" applyBorder="1" applyAlignment="1">
      <alignment horizontal="center" vertical="center" wrapText="1"/>
    </xf>
    <xf numFmtId="0" fontId="79" fillId="5" borderId="12" xfId="0" quotePrefix="1" applyFont="1" applyFill="1" applyBorder="1" applyAlignment="1">
      <alignment horizontal="center" vertical="center" wrapText="1"/>
    </xf>
    <xf numFmtId="0" fontId="79" fillId="5" borderId="13" xfId="0" quotePrefix="1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right" vertical="center" indent="2"/>
    </xf>
    <xf numFmtId="164" fontId="47" fillId="0" borderId="13" xfId="0" applyNumberFormat="1" applyFont="1" applyBorder="1" applyAlignment="1">
      <alignment horizontal="right" vertical="center" indent="2"/>
    </xf>
    <xf numFmtId="0" fontId="80" fillId="5" borderId="11" xfId="0" quotePrefix="1" applyFont="1" applyFill="1" applyBorder="1" applyAlignment="1">
      <alignment horizontal="center" vertical="center" wrapText="1"/>
    </xf>
    <xf numFmtId="0" fontId="80" fillId="5" borderId="12" xfId="0" quotePrefix="1" applyFont="1" applyFill="1" applyBorder="1" applyAlignment="1">
      <alignment horizontal="center" vertical="center" wrapText="1"/>
    </xf>
    <xf numFmtId="0" fontId="80" fillId="5" borderId="13" xfId="0" quotePrefix="1" applyFont="1" applyFill="1" applyBorder="1" applyAlignment="1">
      <alignment horizontal="center" vertical="center" wrapText="1"/>
    </xf>
    <xf numFmtId="164" fontId="81" fillId="0" borderId="11" xfId="0" applyNumberFormat="1" applyFont="1" applyBorder="1" applyAlignment="1">
      <alignment horizontal="right" vertical="center" indent="2"/>
    </xf>
    <xf numFmtId="164" fontId="81" fillId="0" borderId="13" xfId="0" applyNumberFormat="1" applyFont="1" applyBorder="1" applyAlignment="1">
      <alignment horizontal="right" vertical="center" indent="2"/>
    </xf>
    <xf numFmtId="0" fontId="17" fillId="3" borderId="18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22" fillId="5" borderId="11" xfId="4" quotePrefix="1" applyFont="1" applyFill="1" applyBorder="1" applyAlignment="1">
      <alignment horizontal="right" vertical="center" wrapText="1"/>
    </xf>
    <xf numFmtId="0" fontId="22" fillId="5" borderId="12" xfId="4" quotePrefix="1" applyFont="1" applyFill="1" applyBorder="1" applyAlignment="1">
      <alignment horizontal="right" vertical="center" wrapText="1"/>
    </xf>
    <xf numFmtId="0" fontId="22" fillId="5" borderId="13" xfId="4" quotePrefix="1" applyFont="1" applyFill="1" applyBorder="1" applyAlignment="1">
      <alignment horizontal="right" vertical="center" wrapText="1"/>
    </xf>
    <xf numFmtId="0" fontId="4" fillId="0" borderId="35" xfId="4" applyFont="1" applyBorder="1" applyAlignment="1">
      <alignment horizontal="left" vertical="center"/>
    </xf>
    <xf numFmtId="0" fontId="4" fillId="0" borderId="8" xfId="4" applyFont="1" applyBorder="1" applyAlignment="1">
      <alignment horizontal="left" vertical="center"/>
    </xf>
    <xf numFmtId="0" fontId="20" fillId="2" borderId="12" xfId="6" applyFont="1" applyFill="1" applyBorder="1" applyAlignment="1">
      <alignment horizontal="center" vertical="center" wrapText="1"/>
    </xf>
    <xf numFmtId="0" fontId="20" fillId="2" borderId="13" xfId="6" applyFont="1" applyFill="1" applyBorder="1" applyAlignment="1">
      <alignment horizontal="center" vertical="center" wrapText="1"/>
    </xf>
    <xf numFmtId="0" fontId="9" fillId="2" borderId="11" xfId="6" quotePrefix="1" applyFont="1" applyFill="1" applyBorder="1" applyAlignment="1">
      <alignment horizontal="center" vertical="center" wrapText="1"/>
    </xf>
    <xf numFmtId="0" fontId="22" fillId="0" borderId="26" xfId="6" applyFont="1" applyBorder="1" applyAlignment="1">
      <alignment horizontal="center" vertical="center"/>
    </xf>
    <xf numFmtId="0" fontId="22" fillId="5" borderId="17" xfId="6" applyFont="1" applyFill="1" applyBorder="1" applyAlignment="1">
      <alignment horizontal="center" vertical="center" wrapText="1"/>
    </xf>
    <xf numFmtId="0" fontId="22" fillId="5" borderId="18" xfId="6" applyFont="1" applyFill="1" applyBorder="1" applyAlignment="1">
      <alignment horizontal="center" vertical="center" wrapText="1"/>
    </xf>
    <xf numFmtId="0" fontId="22" fillId="5" borderId="21" xfId="6" applyFont="1" applyFill="1" applyBorder="1" applyAlignment="1">
      <alignment horizontal="center" vertical="center" wrapText="1"/>
    </xf>
    <xf numFmtId="0" fontId="22" fillId="5" borderId="22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/>
    </xf>
    <xf numFmtId="0" fontId="6" fillId="5" borderId="31" xfId="6" applyFont="1" applyFill="1" applyBorder="1" applyAlignment="1">
      <alignment horizontal="center" vertical="center"/>
    </xf>
    <xf numFmtId="0" fontId="21" fillId="2" borderId="11" xfId="4" applyFont="1" applyFill="1" applyBorder="1" applyAlignment="1">
      <alignment horizontal="center" vertical="center" wrapText="1"/>
    </xf>
    <xf numFmtId="0" fontId="21" fillId="2" borderId="12" xfId="4" applyFont="1" applyFill="1" applyBorder="1" applyAlignment="1">
      <alignment horizontal="center" vertical="center" wrapText="1"/>
    </xf>
    <xf numFmtId="0" fontId="21" fillId="2" borderId="13" xfId="4" applyFont="1" applyFill="1" applyBorder="1" applyAlignment="1">
      <alignment horizontal="center" vertical="center" wrapText="1"/>
    </xf>
    <xf numFmtId="0" fontId="4" fillId="5" borderId="30" xfId="4" applyFont="1" applyFill="1" applyBorder="1" applyAlignment="1">
      <alignment horizontal="center" vertical="center" textRotation="90" wrapText="1"/>
    </xf>
    <xf numFmtId="0" fontId="18" fillId="5" borderId="36" xfId="4" applyFont="1" applyFill="1" applyBorder="1" applyAlignment="1">
      <alignment horizontal="center" vertical="center" textRotation="90" wrapText="1"/>
    </xf>
    <xf numFmtId="0" fontId="18" fillId="5" borderId="38" xfId="4" applyFont="1" applyFill="1" applyBorder="1" applyAlignment="1">
      <alignment horizontal="center" vertical="center" textRotation="90" wrapText="1"/>
    </xf>
    <xf numFmtId="0" fontId="4" fillId="5" borderId="34" xfId="4" applyFont="1" applyFill="1" applyBorder="1" applyAlignment="1">
      <alignment horizontal="center" vertical="center" textRotation="90" wrapText="1"/>
    </xf>
    <xf numFmtId="0" fontId="18" fillId="5" borderId="37" xfId="4" applyFont="1" applyFill="1" applyBorder="1" applyAlignment="1">
      <alignment horizontal="center" vertical="center" textRotation="90" wrapText="1"/>
    </xf>
    <xf numFmtId="0" fontId="18" fillId="5" borderId="39" xfId="4" applyFont="1" applyFill="1" applyBorder="1" applyAlignment="1">
      <alignment horizontal="center" vertical="center" textRotation="90" wrapText="1"/>
    </xf>
    <xf numFmtId="0" fontId="65" fillId="5" borderId="34" xfId="4" applyFont="1" applyFill="1" applyBorder="1" applyAlignment="1">
      <alignment horizontal="center" vertical="center" textRotation="90" wrapText="1"/>
    </xf>
    <xf numFmtId="0" fontId="64" fillId="5" borderId="37" xfId="4" applyFont="1" applyFill="1" applyBorder="1" applyAlignment="1">
      <alignment horizontal="center" vertical="center" textRotation="90" wrapText="1"/>
    </xf>
    <xf numFmtId="0" fontId="64" fillId="5" borderId="39" xfId="4" applyFont="1" applyFill="1" applyBorder="1" applyAlignment="1">
      <alignment horizontal="center" vertical="center" textRotation="90" wrapText="1"/>
    </xf>
    <xf numFmtId="0" fontId="4" fillId="5" borderId="35" xfId="4" applyFont="1" applyFill="1" applyBorder="1" applyAlignment="1">
      <alignment horizontal="center" vertical="center" wrapText="1"/>
    </xf>
    <xf numFmtId="0" fontId="6" fillId="5" borderId="35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 wrapText="1"/>
    </xf>
    <xf numFmtId="0" fontId="6" fillId="5" borderId="23" xfId="4" applyFont="1" applyFill="1" applyBorder="1" applyAlignment="1">
      <alignment horizontal="center" vertical="center" wrapText="1"/>
    </xf>
    <xf numFmtId="0" fontId="6" fillId="5" borderId="25" xfId="4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right" vertical="center" wrapText="1"/>
    </xf>
    <xf numFmtId="0" fontId="4" fillId="5" borderId="12" xfId="4" applyFont="1" applyFill="1" applyBorder="1" applyAlignment="1">
      <alignment horizontal="right" vertical="center" wrapText="1"/>
    </xf>
    <xf numFmtId="0" fontId="4" fillId="5" borderId="28" xfId="4" applyFont="1" applyFill="1" applyBorder="1" applyAlignment="1">
      <alignment horizontal="right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30" fillId="2" borderId="11" xfId="4" applyFont="1" applyFill="1" applyBorder="1" applyAlignment="1">
      <alignment horizontal="center" vertical="center" wrapText="1"/>
    </xf>
    <xf numFmtId="0" fontId="30" fillId="2" borderId="12" xfId="4" applyFont="1" applyFill="1" applyBorder="1" applyAlignment="1">
      <alignment horizontal="center" vertical="center" wrapText="1"/>
    </xf>
    <xf numFmtId="0" fontId="30" fillId="2" borderId="13" xfId="4" applyFont="1" applyFill="1" applyBorder="1" applyAlignment="1">
      <alignment horizontal="center" vertical="center" wrapText="1"/>
    </xf>
    <xf numFmtId="0" fontId="7" fillId="5" borderId="30" xfId="4" applyFont="1" applyFill="1" applyBorder="1" applyAlignment="1">
      <alignment horizontal="center" vertical="center" textRotation="90" wrapText="1"/>
    </xf>
    <xf numFmtId="0" fontId="7" fillId="5" borderId="36" xfId="4" applyFont="1" applyFill="1" applyBorder="1" applyAlignment="1">
      <alignment horizontal="center" vertical="center" textRotation="90" wrapText="1"/>
    </xf>
    <xf numFmtId="0" fontId="7" fillId="5" borderId="38" xfId="4" applyFont="1" applyFill="1" applyBorder="1" applyAlignment="1">
      <alignment horizontal="center" vertical="center" textRotation="90" wrapText="1"/>
    </xf>
    <xf numFmtId="0" fontId="7" fillId="5" borderId="34" xfId="4" applyFont="1" applyFill="1" applyBorder="1" applyAlignment="1">
      <alignment horizontal="center" vertical="center" textRotation="90" wrapText="1"/>
    </xf>
    <xf numFmtId="0" fontId="7" fillId="5" borderId="37" xfId="4" applyFont="1" applyFill="1" applyBorder="1" applyAlignment="1">
      <alignment horizontal="center" vertical="center" textRotation="90" wrapText="1"/>
    </xf>
    <xf numFmtId="0" fontId="7" fillId="5" borderId="39" xfId="4" applyFont="1" applyFill="1" applyBorder="1" applyAlignment="1">
      <alignment horizontal="center" vertical="center" textRotation="90" wrapText="1"/>
    </xf>
    <xf numFmtId="0" fontId="73" fillId="5" borderId="34" xfId="4" applyFont="1" applyFill="1" applyBorder="1" applyAlignment="1">
      <alignment horizontal="center" vertical="center" textRotation="90" wrapText="1"/>
    </xf>
    <xf numFmtId="0" fontId="28" fillId="5" borderId="37" xfId="4" applyFont="1" applyFill="1" applyBorder="1" applyAlignment="1">
      <alignment horizontal="center" vertical="center" textRotation="90" wrapText="1"/>
    </xf>
    <xf numFmtId="0" fontId="28" fillId="5" borderId="39" xfId="4" applyFont="1" applyFill="1" applyBorder="1" applyAlignment="1">
      <alignment horizontal="center" vertical="center" textRotation="90" wrapText="1"/>
    </xf>
    <xf numFmtId="0" fontId="7" fillId="5" borderId="11" xfId="4" applyFont="1" applyFill="1" applyBorder="1" applyAlignment="1">
      <alignment horizontal="right" vertical="center" wrapText="1" indent="1"/>
    </xf>
    <xf numFmtId="0" fontId="7" fillId="5" borderId="12" xfId="4" applyFont="1" applyFill="1" applyBorder="1" applyAlignment="1">
      <alignment horizontal="right" vertical="center" wrapText="1" indent="1"/>
    </xf>
    <xf numFmtId="0" fontId="7" fillId="5" borderId="12" xfId="4" applyFont="1" applyFill="1" applyBorder="1" applyAlignment="1">
      <alignment horizontal="center" vertical="center" wrapText="1"/>
    </xf>
    <xf numFmtId="0" fontId="7" fillId="5" borderId="13" xfId="4" applyFont="1" applyFill="1" applyBorder="1" applyAlignment="1">
      <alignment horizontal="center" vertical="center" wrapText="1"/>
    </xf>
    <xf numFmtId="0" fontId="9" fillId="2" borderId="46" xfId="4" applyFont="1" applyFill="1" applyBorder="1" applyAlignment="1">
      <alignment horizontal="center" vertical="center" wrapText="1"/>
    </xf>
    <xf numFmtId="0" fontId="20" fillId="2" borderId="26" xfId="4" applyFont="1" applyFill="1" applyBorder="1" applyAlignment="1">
      <alignment horizontal="center" vertical="center" wrapText="1"/>
    </xf>
    <xf numFmtId="0" fontId="20" fillId="2" borderId="47" xfId="4" applyFont="1" applyFill="1" applyBorder="1" applyAlignment="1">
      <alignment horizontal="center" vertical="center" wrapText="1"/>
    </xf>
    <xf numFmtId="0" fontId="48" fillId="7" borderId="46" xfId="4" applyFont="1" applyFill="1" applyBorder="1" applyAlignment="1">
      <alignment horizontal="center" vertical="center" wrapText="1"/>
    </xf>
    <xf numFmtId="0" fontId="49" fillId="7" borderId="26" xfId="4" applyFont="1" applyFill="1" applyBorder="1" applyAlignment="1">
      <alignment horizontal="center" vertical="center" wrapText="1"/>
    </xf>
    <xf numFmtId="0" fontId="49" fillId="7" borderId="47" xfId="4" applyFont="1" applyFill="1" applyBorder="1" applyAlignment="1">
      <alignment horizontal="center" vertical="center" wrapText="1"/>
    </xf>
    <xf numFmtId="0" fontId="22" fillId="0" borderId="26" xfId="4" applyFont="1" applyBorder="1" applyAlignment="1">
      <alignment horizontal="center" vertical="center"/>
    </xf>
    <xf numFmtId="0" fontId="22" fillId="5" borderId="17" xfId="4" applyFont="1" applyFill="1" applyBorder="1" applyAlignment="1">
      <alignment horizontal="center" vertical="center" wrapText="1"/>
    </xf>
    <xf numFmtId="0" fontId="22" fillId="5" borderId="18" xfId="4" applyFont="1" applyFill="1" applyBorder="1" applyAlignment="1">
      <alignment horizontal="center" vertical="center" wrapText="1"/>
    </xf>
    <xf numFmtId="0" fontId="22" fillId="5" borderId="21" xfId="4" applyFont="1" applyFill="1" applyBorder="1" applyAlignment="1">
      <alignment horizontal="center" vertical="center" wrapText="1"/>
    </xf>
    <xf numFmtId="0" fontId="22" fillId="5" borderId="22" xfId="4" applyFont="1" applyFill="1" applyBorder="1" applyAlignment="1">
      <alignment horizontal="center" vertical="center" wrapText="1"/>
    </xf>
    <xf numFmtId="0" fontId="22" fillId="5" borderId="66" xfId="4" applyFont="1" applyFill="1" applyBorder="1" applyAlignment="1">
      <alignment horizontal="center" vertical="center" wrapText="1"/>
    </xf>
    <xf numFmtId="0" fontId="22" fillId="5" borderId="19" xfId="4" applyFont="1" applyFill="1" applyBorder="1" applyAlignment="1">
      <alignment horizontal="center" vertical="center"/>
    </xf>
    <xf numFmtId="0" fontId="23" fillId="5" borderId="20" xfId="4" applyFont="1" applyFill="1" applyBorder="1" applyAlignment="1">
      <alignment horizontal="center" vertical="center"/>
    </xf>
    <xf numFmtId="0" fontId="4" fillId="0" borderId="69" xfId="4" quotePrefix="1" applyFont="1" applyBorder="1" applyAlignment="1">
      <alignment horizontal="left" vertical="center"/>
    </xf>
    <xf numFmtId="0" fontId="4" fillId="0" borderId="70" xfId="4" applyFont="1" applyBorder="1" applyAlignment="1">
      <alignment horizontal="left" vertical="center"/>
    </xf>
    <xf numFmtId="0" fontId="4" fillId="0" borderId="71" xfId="4" quotePrefix="1" applyFont="1" applyBorder="1" applyAlignment="1">
      <alignment horizontal="left" vertical="center"/>
    </xf>
    <xf numFmtId="0" fontId="4" fillId="0" borderId="72" xfId="4" applyFont="1" applyBorder="1" applyAlignment="1">
      <alignment horizontal="left" vertical="center"/>
    </xf>
    <xf numFmtId="0" fontId="4" fillId="0" borderId="73" xfId="4" quotePrefix="1" applyFont="1" applyBorder="1" applyAlignment="1">
      <alignment horizontal="left" vertical="center"/>
    </xf>
    <xf numFmtId="0" fontId="4" fillId="0" borderId="74" xfId="4" applyFont="1" applyBorder="1" applyAlignment="1">
      <alignment horizontal="left" vertical="center"/>
    </xf>
    <xf numFmtId="0" fontId="22" fillId="5" borderId="21" xfId="4" quotePrefix="1" applyFont="1" applyFill="1" applyBorder="1" applyAlignment="1">
      <alignment horizontal="right" vertical="center" wrapText="1"/>
    </xf>
    <xf numFmtId="0" fontId="22" fillId="5" borderId="28" xfId="4" quotePrefix="1" applyFont="1" applyFill="1" applyBorder="1" applyAlignment="1">
      <alignment horizontal="right" vertical="center" wrapText="1"/>
    </xf>
    <xf numFmtId="0" fontId="10" fillId="2" borderId="46" xfId="4" applyFont="1" applyFill="1" applyBorder="1" applyAlignment="1">
      <alignment horizontal="center" vertical="center" wrapText="1"/>
    </xf>
    <xf numFmtId="0" fontId="10" fillId="2" borderId="26" xfId="4" applyFont="1" applyFill="1" applyBorder="1" applyAlignment="1">
      <alignment horizontal="center" vertical="center" wrapText="1"/>
    </xf>
    <xf numFmtId="0" fontId="10" fillId="2" borderId="47" xfId="4" applyFont="1" applyFill="1" applyBorder="1" applyAlignment="1">
      <alignment horizontal="center" vertical="center" wrapText="1"/>
    </xf>
    <xf numFmtId="0" fontId="5" fillId="5" borderId="30" xfId="4" applyFont="1" applyFill="1" applyBorder="1" applyAlignment="1">
      <alignment horizontal="center" vertical="center" textRotation="90" wrapText="1"/>
    </xf>
    <xf numFmtId="0" fontId="24" fillId="5" borderId="36" xfId="4" applyFont="1" applyFill="1" applyBorder="1" applyAlignment="1">
      <alignment horizontal="center" vertical="center" textRotation="90" wrapText="1"/>
    </xf>
    <xf numFmtId="0" fontId="24" fillId="5" borderId="75" xfId="4" applyFont="1" applyFill="1" applyBorder="1" applyAlignment="1">
      <alignment horizontal="center" vertical="center" textRotation="90" wrapText="1"/>
    </xf>
    <xf numFmtId="0" fontId="5" fillId="5" borderId="34" xfId="4" applyFont="1" applyFill="1" applyBorder="1" applyAlignment="1">
      <alignment horizontal="center" vertical="center" textRotation="90" wrapText="1"/>
    </xf>
    <xf numFmtId="0" fontId="24" fillId="5" borderId="37" xfId="4" applyFont="1" applyFill="1" applyBorder="1" applyAlignment="1">
      <alignment horizontal="center" vertical="center" textRotation="90" wrapText="1"/>
    </xf>
    <xf numFmtId="0" fontId="24" fillId="5" borderId="76" xfId="4" applyFont="1" applyFill="1" applyBorder="1" applyAlignment="1">
      <alignment horizontal="center" vertical="center" textRotation="90" wrapText="1"/>
    </xf>
    <xf numFmtId="0" fontId="5" fillId="5" borderId="35" xfId="4" applyFont="1" applyFill="1" applyBorder="1" applyAlignment="1">
      <alignment horizontal="center" vertical="center" wrapText="1"/>
    </xf>
    <xf numFmtId="0" fontId="24" fillId="5" borderId="35" xfId="4" applyFont="1" applyFill="1" applyBorder="1" applyAlignment="1">
      <alignment horizontal="center" vertical="center" wrapText="1"/>
    </xf>
    <xf numFmtId="0" fontId="24" fillId="5" borderId="1" xfId="4" applyFont="1" applyFill="1" applyBorder="1" applyAlignment="1">
      <alignment horizontal="center" vertical="center" wrapText="1"/>
    </xf>
    <xf numFmtId="0" fontId="24" fillId="5" borderId="23" xfId="4" applyFont="1" applyFill="1" applyBorder="1" applyAlignment="1">
      <alignment horizontal="center" vertical="center" wrapText="1"/>
    </xf>
    <xf numFmtId="0" fontId="24" fillId="5" borderId="25" xfId="4" applyFont="1" applyFill="1" applyBorder="1" applyAlignment="1">
      <alignment horizontal="center" vertical="center" wrapText="1"/>
    </xf>
    <xf numFmtId="0" fontId="5" fillId="5" borderId="19" xfId="4" applyFont="1" applyFill="1" applyBorder="1" applyAlignment="1">
      <alignment horizontal="right" vertical="center" wrapText="1"/>
    </xf>
    <xf numFmtId="0" fontId="24" fillId="5" borderId="79" xfId="4" applyFont="1" applyFill="1" applyBorder="1" applyAlignment="1">
      <alignment horizontal="right" vertical="center" wrapText="1"/>
    </xf>
    <xf numFmtId="0" fontId="24" fillId="5" borderId="79" xfId="4" applyFont="1" applyFill="1" applyBorder="1" applyAlignment="1">
      <alignment vertical="center" wrapText="1"/>
    </xf>
    <xf numFmtId="0" fontId="13" fillId="5" borderId="30" xfId="4" applyFont="1" applyFill="1" applyBorder="1" applyAlignment="1">
      <alignment horizontal="center" vertical="center" textRotation="90" wrapText="1"/>
    </xf>
    <xf numFmtId="0" fontId="2" fillId="5" borderId="36" xfId="4" applyFill="1" applyBorder="1" applyAlignment="1">
      <alignment horizontal="center" vertical="center" textRotation="90" wrapText="1"/>
    </xf>
    <xf numFmtId="0" fontId="2" fillId="5" borderId="38" xfId="4" applyFill="1" applyBorder="1" applyAlignment="1">
      <alignment horizontal="center" vertical="center" textRotation="90" wrapText="1"/>
    </xf>
    <xf numFmtId="0" fontId="13" fillId="5" borderId="81" xfId="4" applyFont="1" applyFill="1" applyBorder="1" applyAlignment="1">
      <alignment horizontal="center" vertical="center" textRotation="90" wrapText="1"/>
    </xf>
    <xf numFmtId="0" fontId="2" fillId="5" borderId="9" xfId="4" applyFill="1" applyBorder="1" applyAlignment="1">
      <alignment horizontal="center" vertical="center" textRotation="90" wrapText="1"/>
    </xf>
    <xf numFmtId="0" fontId="2" fillId="5" borderId="67" xfId="4" applyFill="1" applyBorder="1" applyAlignment="1">
      <alignment horizontal="center" vertical="center" textRotation="90" wrapText="1"/>
    </xf>
    <xf numFmtId="0" fontId="26" fillId="5" borderId="34" xfId="4" applyFont="1" applyFill="1" applyBorder="1" applyAlignment="1">
      <alignment horizontal="center" vertical="center" textRotation="90" wrapText="1"/>
    </xf>
    <xf numFmtId="0" fontId="27" fillId="5" borderId="37" xfId="4" applyFont="1" applyFill="1" applyBorder="1" applyAlignment="1">
      <alignment horizontal="center" vertical="center" textRotation="90" wrapText="1"/>
    </xf>
    <xf numFmtId="0" fontId="27" fillId="5" borderId="39" xfId="4" applyFont="1" applyFill="1" applyBorder="1" applyAlignment="1">
      <alignment horizontal="center" vertical="center" textRotation="90" wrapText="1"/>
    </xf>
    <xf numFmtId="0" fontId="4" fillId="5" borderId="58" xfId="4" applyFont="1" applyFill="1" applyBorder="1" applyAlignment="1">
      <alignment horizontal="center" vertical="center" wrapText="1"/>
    </xf>
    <xf numFmtId="0" fontId="18" fillId="5" borderId="35" xfId="4" applyFont="1" applyFill="1" applyBorder="1" applyAlignment="1">
      <alignment horizontal="center" vertical="center" wrapText="1"/>
    </xf>
    <xf numFmtId="0" fontId="18" fillId="5" borderId="24" xfId="4" applyFont="1" applyFill="1" applyBorder="1" applyAlignment="1">
      <alignment horizontal="center" vertical="center" wrapText="1"/>
    </xf>
    <xf numFmtId="0" fontId="18" fillId="5" borderId="1" xfId="4" applyFont="1" applyFill="1" applyBorder="1" applyAlignment="1">
      <alignment horizontal="center" vertical="center" wrapText="1"/>
    </xf>
    <xf numFmtId="0" fontId="18" fillId="5" borderId="23" xfId="4" applyFont="1" applyFill="1" applyBorder="1" applyAlignment="1">
      <alignment horizontal="center" vertical="center" wrapText="1"/>
    </xf>
    <xf numFmtId="0" fontId="18" fillId="5" borderId="25" xfId="4" applyFont="1" applyFill="1" applyBorder="1" applyAlignment="1">
      <alignment horizontal="center" vertical="center" wrapText="1"/>
    </xf>
    <xf numFmtId="0" fontId="4" fillId="5" borderId="83" xfId="4" applyFont="1" applyFill="1" applyBorder="1" applyAlignment="1">
      <alignment horizontal="center" vertical="center" textRotation="90" wrapText="1"/>
    </xf>
    <xf numFmtId="0" fontId="18" fillId="5" borderId="85" xfId="4" applyFont="1" applyFill="1" applyBorder="1" applyAlignment="1">
      <alignment horizontal="center" vertical="center" textRotation="90" wrapText="1"/>
    </xf>
    <xf numFmtId="0" fontId="18" fillId="5" borderId="87" xfId="4" applyFont="1" applyFill="1" applyBorder="1" applyAlignment="1">
      <alignment horizontal="center" vertical="center" textRotation="90" wrapText="1"/>
    </xf>
    <xf numFmtId="0" fontId="4" fillId="5" borderId="84" xfId="4" applyFont="1" applyFill="1" applyBorder="1" applyAlignment="1">
      <alignment horizontal="center" vertical="center" textRotation="90" wrapText="1"/>
    </xf>
    <xf numFmtId="0" fontId="18" fillId="5" borderId="86" xfId="4" applyFont="1" applyFill="1" applyBorder="1" applyAlignment="1">
      <alignment horizontal="center" vertical="center" textRotation="90" wrapText="1"/>
    </xf>
    <xf numFmtId="0" fontId="18" fillId="5" borderId="88" xfId="4" applyFont="1" applyFill="1" applyBorder="1" applyAlignment="1">
      <alignment horizontal="center" vertical="center" textRotation="90" wrapText="1"/>
    </xf>
    <xf numFmtId="0" fontId="4" fillId="5" borderId="11" xfId="4" applyFont="1" applyFill="1" applyBorder="1" applyAlignment="1">
      <alignment horizontal="right" vertical="center" wrapText="1" indent="1"/>
    </xf>
    <xf numFmtId="0" fontId="4" fillId="5" borderId="12" xfId="4" applyFont="1" applyFill="1" applyBorder="1" applyAlignment="1">
      <alignment horizontal="right" vertical="center" wrapText="1" indent="1"/>
    </xf>
    <xf numFmtId="0" fontId="4" fillId="5" borderId="28" xfId="4" applyFont="1" applyFill="1" applyBorder="1" applyAlignment="1">
      <alignment horizontal="right" vertical="center" wrapText="1" indent="1"/>
    </xf>
    <xf numFmtId="0" fontId="53" fillId="5" borderId="30" xfId="4" applyFont="1" applyFill="1" applyBorder="1" applyAlignment="1">
      <alignment horizontal="center" vertical="center" textRotation="90" wrapText="1"/>
    </xf>
    <xf numFmtId="0" fontId="53" fillId="5" borderId="36" xfId="4" applyFont="1" applyFill="1" applyBorder="1" applyAlignment="1">
      <alignment horizontal="center" vertical="center" textRotation="90" wrapText="1"/>
    </xf>
    <xf numFmtId="0" fontId="53" fillId="5" borderId="38" xfId="4" applyFont="1" applyFill="1" applyBorder="1" applyAlignment="1">
      <alignment horizontal="center" vertical="center" textRotation="90" wrapText="1"/>
    </xf>
    <xf numFmtId="0" fontId="53" fillId="5" borderId="34" xfId="4" applyFont="1" applyFill="1" applyBorder="1" applyAlignment="1">
      <alignment horizontal="center" vertical="center" textRotation="90" wrapText="1"/>
    </xf>
    <xf numFmtId="0" fontId="53" fillId="5" borderId="37" xfId="4" applyFont="1" applyFill="1" applyBorder="1" applyAlignment="1">
      <alignment horizontal="center" vertical="center" textRotation="90" wrapText="1"/>
    </xf>
    <xf numFmtId="0" fontId="53" fillId="5" borderId="39" xfId="4" applyFont="1" applyFill="1" applyBorder="1" applyAlignment="1">
      <alignment horizontal="center" vertical="center" textRotation="90" wrapText="1"/>
    </xf>
    <xf numFmtId="0" fontId="55" fillId="5" borderId="34" xfId="4" applyFont="1" applyFill="1" applyBorder="1" applyAlignment="1">
      <alignment horizontal="center" vertical="center" textRotation="90" wrapText="1"/>
    </xf>
    <xf numFmtId="0" fontId="57" fillId="5" borderId="37" xfId="4" applyFont="1" applyFill="1" applyBorder="1" applyAlignment="1">
      <alignment horizontal="center" vertical="center" textRotation="90" wrapText="1"/>
    </xf>
    <xf numFmtId="0" fontId="57" fillId="5" borderId="39" xfId="4" applyFont="1" applyFill="1" applyBorder="1" applyAlignment="1">
      <alignment horizontal="center" vertical="center" textRotation="90" wrapText="1"/>
    </xf>
    <xf numFmtId="0" fontId="54" fillId="5" borderId="35" xfId="4" applyFont="1" applyFill="1" applyBorder="1" applyAlignment="1">
      <alignment horizontal="center" vertical="center" wrapText="1"/>
    </xf>
    <xf numFmtId="0" fontId="56" fillId="5" borderId="35" xfId="4" applyFont="1" applyFill="1" applyBorder="1" applyAlignment="1">
      <alignment horizontal="center" vertical="center" wrapText="1"/>
    </xf>
    <xf numFmtId="0" fontId="56" fillId="5" borderId="1" xfId="4" applyFont="1" applyFill="1" applyBorder="1" applyAlignment="1">
      <alignment horizontal="center" vertical="center" wrapText="1"/>
    </xf>
    <xf numFmtId="0" fontId="56" fillId="5" borderId="23" xfId="4" applyFont="1" applyFill="1" applyBorder="1" applyAlignment="1">
      <alignment horizontal="center" vertical="center" wrapText="1"/>
    </xf>
    <xf numFmtId="0" fontId="56" fillId="5" borderId="25" xfId="4" applyFont="1" applyFill="1" applyBorder="1" applyAlignment="1">
      <alignment horizontal="center" vertical="center" wrapText="1"/>
    </xf>
    <xf numFmtId="0" fontId="7" fillId="5" borderId="11" xfId="4" applyFont="1" applyFill="1" applyBorder="1" applyAlignment="1">
      <alignment horizontal="center" vertical="center" wrapText="1"/>
    </xf>
    <xf numFmtId="0" fontId="22" fillId="5" borderId="22" xfId="4" quotePrefix="1" applyFont="1" applyFill="1" applyBorder="1" applyAlignment="1">
      <alignment horizontal="right" vertical="center" wrapText="1"/>
    </xf>
    <xf numFmtId="0" fontId="4" fillId="5" borderId="8" xfId="6" applyFont="1" applyFill="1" applyBorder="1" applyAlignment="1">
      <alignment horizontal="center" vertical="center" textRotation="90" wrapText="1"/>
    </xf>
    <xf numFmtId="0" fontId="65" fillId="5" borderId="8" xfId="4" applyFont="1" applyFill="1" applyBorder="1" applyAlignment="1">
      <alignment horizontal="center" vertical="center" textRotation="90" wrapText="1"/>
    </xf>
    <xf numFmtId="0" fontId="65" fillId="5" borderId="37" xfId="4" applyFont="1" applyFill="1" applyBorder="1" applyAlignment="1">
      <alignment horizontal="center" vertical="center" textRotation="90" wrapText="1"/>
    </xf>
    <xf numFmtId="0" fontId="65" fillId="5" borderId="39" xfId="4" applyFont="1" applyFill="1" applyBorder="1" applyAlignment="1">
      <alignment horizontal="center" vertical="center" textRotation="90" wrapText="1"/>
    </xf>
    <xf numFmtId="0" fontId="4" fillId="5" borderId="1" xfId="6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0" fontId="22" fillId="2" borderId="11" xfId="4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 vertical="center" wrapText="1"/>
    </xf>
    <xf numFmtId="0" fontId="22" fillId="2" borderId="13" xfId="4" applyFont="1" applyFill="1" applyBorder="1" applyAlignment="1">
      <alignment horizontal="center" vertical="center" wrapText="1"/>
    </xf>
    <xf numFmtId="0" fontId="65" fillId="5" borderId="30" xfId="4" applyFont="1" applyFill="1" applyBorder="1" applyAlignment="1">
      <alignment horizontal="center" vertical="center" textRotation="90" wrapText="1"/>
    </xf>
    <xf numFmtId="0" fontId="65" fillId="5" borderId="36" xfId="4" applyFont="1" applyFill="1" applyBorder="1" applyAlignment="1">
      <alignment horizontal="center" vertical="center" textRotation="90" wrapText="1"/>
    </xf>
    <xf numFmtId="0" fontId="65" fillId="5" borderId="38" xfId="4" applyFont="1" applyFill="1" applyBorder="1" applyAlignment="1">
      <alignment horizontal="center" vertical="center" textRotation="90" wrapText="1"/>
    </xf>
    <xf numFmtId="0" fontId="25" fillId="5" borderId="35" xfId="4" applyFont="1" applyFill="1" applyBorder="1" applyAlignment="1">
      <alignment horizontal="center" vertical="center" wrapText="1"/>
    </xf>
    <xf numFmtId="0" fontId="2" fillId="5" borderId="35" xfId="4" applyFill="1" applyBorder="1" applyAlignment="1">
      <alignment horizontal="center" vertical="center" wrapText="1"/>
    </xf>
    <xf numFmtId="0" fontId="2" fillId="5" borderId="1" xfId="4" applyFill="1" applyBorder="1" applyAlignment="1">
      <alignment horizontal="center" vertical="center" wrapText="1"/>
    </xf>
    <xf numFmtId="0" fontId="2" fillId="5" borderId="23" xfId="4" applyFill="1" applyBorder="1" applyAlignment="1">
      <alignment horizontal="center" vertical="center" wrapText="1"/>
    </xf>
    <xf numFmtId="0" fontId="2" fillId="5" borderId="25" xfId="4" applyFill="1" applyBorder="1" applyAlignment="1">
      <alignment horizontal="center" vertical="center" wrapText="1"/>
    </xf>
    <xf numFmtId="189" fontId="74" fillId="0" borderId="0" xfId="1" applyNumberFormat="1" applyFont="1" applyAlignment="1" applyProtection="1">
      <alignment horizontal="center" vertical="center"/>
    </xf>
    <xf numFmtId="191" fontId="75" fillId="0" borderId="0" xfId="10" applyNumberFormat="1" applyFont="1" applyAlignment="1" applyProtection="1">
      <alignment horizontal="center" vertical="center"/>
    </xf>
    <xf numFmtId="174" fontId="76" fillId="0" borderId="0" xfId="10" applyNumberFormat="1" applyFont="1" applyAlignment="1" applyProtection="1">
      <alignment horizontal="center" vertical="center"/>
    </xf>
  </cellXfs>
  <cellStyles count="29">
    <cellStyle name="Hipervínculo" xfId="5" builtinId="8"/>
    <cellStyle name="Hipervínculo 2" xfId="23" xr:uid="{65AB02AF-4C6C-4AEF-AF59-B35061468E6F}"/>
    <cellStyle name="Millares" xfId="1" builtinId="3"/>
    <cellStyle name="Millares 2" xfId="9" xr:uid="{DDA24451-4131-4AC8-9207-639150132773}"/>
    <cellStyle name="Millares 2 2" xfId="17" xr:uid="{7E5FCDB1-DAD2-4FFF-BA48-05FB723027A9}"/>
    <cellStyle name="Millares 2 3" xfId="25" xr:uid="{53A82EB6-F103-4390-B997-72BD7CDE414F}"/>
    <cellStyle name="Millares 3" xfId="10" xr:uid="{273D8AE7-662D-49EC-BF6B-5BE72CC07F90}"/>
    <cellStyle name="Millares 3 2" xfId="19" xr:uid="{7EC60F2B-9C62-41C2-BF4A-1487782090C8}"/>
    <cellStyle name="Millares 3 3" xfId="26" xr:uid="{78E6A7AC-6812-4CC1-86B2-3F6ECDA76C43}"/>
    <cellStyle name="Millares 4" xfId="12" xr:uid="{E289DED2-EF08-4056-9462-3D049E759C05}"/>
    <cellStyle name="Millares 5" xfId="22" xr:uid="{BE52BD4D-7E01-4FFD-9C09-A66498D6E2EC}"/>
    <cellStyle name="Millares 6" xfId="24" xr:uid="{DC57E8CB-0981-42BE-8C2E-965BDF55B52B}"/>
    <cellStyle name="Millares 7" xfId="28" xr:uid="{BC405608-6125-43AB-8855-F7DC4190C5B8}"/>
    <cellStyle name="Moneda" xfId="2" builtinId="4"/>
    <cellStyle name="Moneda 2" xfId="11" xr:uid="{0CA5915B-F3F9-4E67-8631-8C0AC87ED056}"/>
    <cellStyle name="Moneda 2 2" xfId="16" xr:uid="{5647DD9D-0E30-4898-AE98-32E5C5AB97C5}"/>
    <cellStyle name="Moneda 2 3" xfId="13" xr:uid="{FABB7E6D-CF66-4C50-8664-39E4BDE64C41}"/>
    <cellStyle name="Moneda 3" xfId="18" xr:uid="{8FF194C7-85B6-4871-A01B-A53A6BBE62C0}"/>
    <cellStyle name="Normal" xfId="0" builtinId="0"/>
    <cellStyle name="Normal 10" xfId="7" xr:uid="{28D2929C-9BFA-4094-891A-ADA18B089255}"/>
    <cellStyle name="Normal 2" xfId="8" xr:uid="{6CDD805C-6311-4C5E-876E-D0204A214798}"/>
    <cellStyle name="Normal 2 2" xfId="4" xr:uid="{00000000-0005-0000-0000-000004000000}"/>
    <cellStyle name="Normal 3" xfId="6" xr:uid="{00000000-0005-0000-0000-000005000000}"/>
    <cellStyle name="Normal 4" xfId="27" xr:uid="{046BB064-8666-4DCB-A249-FD1D2EC3C677}"/>
    <cellStyle name="Porcentaje" xfId="3" builtinId="5"/>
    <cellStyle name="Porcentaje 2" xfId="15" xr:uid="{40610CF5-7CBF-4803-AD7C-1B064AE7020D}"/>
    <cellStyle name="Porcentaje 3" xfId="14" xr:uid="{6DD5AAFB-A05E-4A34-BDC6-7BCAA703055B}"/>
    <cellStyle name="Porcentual 4" xfId="20" xr:uid="{75D25013-703B-4996-BB25-B9BF10C5B2AB}"/>
    <cellStyle name="Porcentual 4 2" xfId="21" xr:uid="{4A65C782-1850-4FC9-98FD-12E59D3BAC33}"/>
  </cellStyles>
  <dxfs count="0"/>
  <tableStyles count="0" defaultTableStyle="TableStyleMedium2" defaultPivotStyle="PivotStyleLight16"/>
  <colors>
    <mruColors>
      <color rgb="FF00CC00"/>
      <color rgb="FF8EA9DB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83239</xdr:colOff>
      <xdr:row>3</xdr:row>
      <xdr:rowOff>140804</xdr:rowOff>
    </xdr:from>
    <xdr:to>
      <xdr:col>4</xdr:col>
      <xdr:colOff>291022</xdr:colOff>
      <xdr:row>4</xdr:row>
      <xdr:rowOff>104475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96" y="762000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opLeftCell="A11" workbookViewId="0">
      <selection activeCell="Y14" sqref="Y14"/>
    </sheetView>
  </sheetViews>
  <sheetFormatPr baseColWidth="10" defaultColWidth="11.42578125" defaultRowHeight="12.75" x14ac:dyDescent="0.2"/>
  <cols>
    <col min="1" max="1" width="1.7109375" style="1" customWidth="1"/>
    <col min="2" max="19" width="4.7109375" style="1" customWidth="1"/>
    <col min="20" max="20" width="1.7109375" style="1" customWidth="1"/>
    <col min="21" max="16384" width="11.42578125" style="1"/>
  </cols>
  <sheetData>
    <row r="1" spans="2:19" ht="9.9499999999999993" customHeight="1" x14ac:dyDescent="0.2"/>
    <row r="2" spans="2:19" ht="20.100000000000001" customHeight="1" x14ac:dyDescent="0.2">
      <c r="B2" s="777"/>
      <c r="C2" s="777"/>
      <c r="D2" s="777"/>
      <c r="E2" s="777"/>
      <c r="F2" s="779" t="s">
        <v>411</v>
      </c>
      <c r="G2" s="780"/>
      <c r="H2" s="780"/>
      <c r="I2" s="780"/>
      <c r="J2" s="780"/>
      <c r="K2" s="780"/>
      <c r="L2" s="780"/>
      <c r="M2" s="780"/>
      <c r="N2" s="780"/>
      <c r="O2" s="780"/>
      <c r="P2" s="780"/>
      <c r="Q2" s="780"/>
      <c r="R2" s="780"/>
      <c r="S2" s="781"/>
    </row>
    <row r="3" spans="2:19" ht="20.100000000000001" customHeight="1" x14ac:dyDescent="0.2">
      <c r="B3" s="777"/>
      <c r="C3" s="777"/>
      <c r="D3" s="777"/>
      <c r="E3" s="777"/>
      <c r="F3" s="782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4"/>
    </row>
    <row r="4" spans="2:19" ht="20.100000000000001" customHeight="1" x14ac:dyDescent="0.2">
      <c r="B4" s="777"/>
      <c r="C4" s="777"/>
      <c r="D4" s="777"/>
      <c r="E4" s="777"/>
      <c r="F4" s="785" t="s">
        <v>412</v>
      </c>
      <c r="G4" s="786"/>
      <c r="H4" s="786"/>
      <c r="I4" s="786"/>
      <c r="J4" s="786"/>
      <c r="K4" s="786"/>
      <c r="L4" s="786"/>
      <c r="M4" s="786"/>
      <c r="N4" s="786"/>
      <c r="O4" s="786"/>
      <c r="P4" s="786"/>
      <c r="Q4" s="786"/>
      <c r="R4" s="786"/>
      <c r="S4" s="787"/>
    </row>
    <row r="5" spans="2:19" ht="20.100000000000001" customHeight="1" x14ac:dyDescent="0.2">
      <c r="B5" s="778"/>
      <c r="C5" s="778"/>
      <c r="D5" s="778"/>
      <c r="E5" s="778"/>
      <c r="F5" s="788"/>
      <c r="G5" s="789"/>
      <c r="H5" s="789"/>
      <c r="I5" s="789"/>
      <c r="J5" s="789"/>
      <c r="K5" s="789"/>
      <c r="L5" s="789"/>
      <c r="M5" s="789"/>
      <c r="N5" s="789"/>
      <c r="O5" s="789"/>
      <c r="P5" s="789"/>
      <c r="Q5" s="789"/>
      <c r="R5" s="789"/>
      <c r="S5" s="790"/>
    </row>
    <row r="6" spans="2:19" ht="20.100000000000001" customHeight="1" x14ac:dyDescent="0.2">
      <c r="B6" s="791" t="s">
        <v>0</v>
      </c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2"/>
      <c r="S6" s="793"/>
    </row>
    <row r="7" spans="2:19" ht="20.100000000000001" customHeight="1" x14ac:dyDescent="0.2">
      <c r="B7" s="794"/>
      <c r="C7" s="795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  <c r="P7" s="795"/>
      <c r="Q7" s="795"/>
      <c r="R7" s="795"/>
      <c r="S7" s="796"/>
    </row>
    <row r="8" spans="2:19" ht="20.100000000000001" customHeight="1" x14ac:dyDescent="0.2">
      <c r="B8" s="794"/>
      <c r="C8" s="795"/>
      <c r="D8" s="795"/>
      <c r="E8" s="795"/>
      <c r="F8" s="795"/>
      <c r="G8" s="795"/>
      <c r="H8" s="795"/>
      <c r="I8" s="795"/>
      <c r="J8" s="795"/>
      <c r="K8" s="795"/>
      <c r="L8" s="795"/>
      <c r="M8" s="795"/>
      <c r="N8" s="795"/>
      <c r="O8" s="795"/>
      <c r="P8" s="795"/>
      <c r="Q8" s="795"/>
      <c r="R8" s="795"/>
      <c r="S8" s="796"/>
    </row>
    <row r="9" spans="2:19" ht="20.100000000000001" customHeight="1" x14ac:dyDescent="0.2">
      <c r="B9" s="794"/>
      <c r="C9" s="795"/>
      <c r="D9" s="795"/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6"/>
    </row>
    <row r="10" spans="2:19" ht="20.100000000000001" customHeight="1" x14ac:dyDescent="0.2">
      <c r="B10" s="794"/>
      <c r="C10" s="795"/>
      <c r="D10" s="795"/>
      <c r="E10" s="795"/>
      <c r="F10" s="795"/>
      <c r="G10" s="795"/>
      <c r="H10" s="795"/>
      <c r="I10" s="795"/>
      <c r="J10" s="795"/>
      <c r="K10" s="795"/>
      <c r="L10" s="795"/>
      <c r="M10" s="795"/>
      <c r="N10" s="795"/>
      <c r="O10" s="795"/>
      <c r="P10" s="795"/>
      <c r="Q10" s="795"/>
      <c r="R10" s="795"/>
      <c r="S10" s="796"/>
    </row>
    <row r="11" spans="2:19" ht="20.100000000000001" customHeight="1" x14ac:dyDescent="0.2">
      <c r="B11" s="794"/>
      <c r="C11" s="795"/>
      <c r="D11" s="795"/>
      <c r="E11" s="795"/>
      <c r="F11" s="795"/>
      <c r="G11" s="795"/>
      <c r="H11" s="795"/>
      <c r="I11" s="795"/>
      <c r="J11" s="795"/>
      <c r="K11" s="795"/>
      <c r="L11" s="795"/>
      <c r="M11" s="795"/>
      <c r="N11" s="795"/>
      <c r="O11" s="795"/>
      <c r="P11" s="795"/>
      <c r="Q11" s="795"/>
      <c r="R11" s="795"/>
      <c r="S11" s="796"/>
    </row>
    <row r="12" spans="2:19" ht="20.100000000000001" customHeight="1" x14ac:dyDescent="0.2">
      <c r="B12" s="794"/>
      <c r="C12" s="795"/>
      <c r="D12" s="795"/>
      <c r="E12" s="795"/>
      <c r="F12" s="795"/>
      <c r="G12" s="795"/>
      <c r="H12" s="795"/>
      <c r="I12" s="795"/>
      <c r="J12" s="795"/>
      <c r="K12" s="795"/>
      <c r="L12" s="795"/>
      <c r="M12" s="795"/>
      <c r="N12" s="795"/>
      <c r="O12" s="795"/>
      <c r="P12" s="795"/>
      <c r="Q12" s="795"/>
      <c r="R12" s="795"/>
      <c r="S12" s="796"/>
    </row>
    <row r="13" spans="2:19" ht="20.100000000000001" customHeight="1" x14ac:dyDescent="0.2">
      <c r="B13" s="794"/>
      <c r="C13" s="795"/>
      <c r="D13" s="795"/>
      <c r="E13" s="795"/>
      <c r="F13" s="795"/>
      <c r="G13" s="795"/>
      <c r="H13" s="795"/>
      <c r="I13" s="795"/>
      <c r="J13" s="795"/>
      <c r="K13" s="795"/>
      <c r="L13" s="795"/>
      <c r="M13" s="795"/>
      <c r="N13" s="795"/>
      <c r="O13" s="795"/>
      <c r="P13" s="795"/>
      <c r="Q13" s="795"/>
      <c r="R13" s="795"/>
      <c r="S13" s="796"/>
    </row>
    <row r="14" spans="2:19" ht="20.100000000000001" customHeight="1" x14ac:dyDescent="0.2">
      <c r="B14" s="794"/>
      <c r="C14" s="795"/>
      <c r="D14" s="795"/>
      <c r="E14" s="795"/>
      <c r="F14" s="795"/>
      <c r="G14" s="795"/>
      <c r="H14" s="795"/>
      <c r="I14" s="795"/>
      <c r="J14" s="795"/>
      <c r="K14" s="795"/>
      <c r="L14" s="795"/>
      <c r="M14" s="795"/>
      <c r="N14" s="795"/>
      <c r="O14" s="795"/>
      <c r="P14" s="795"/>
      <c r="Q14" s="795"/>
      <c r="R14" s="795"/>
      <c r="S14" s="796"/>
    </row>
    <row r="15" spans="2:19" ht="20.100000000000001" customHeight="1" x14ac:dyDescent="0.2">
      <c r="B15" s="794"/>
      <c r="C15" s="795"/>
      <c r="D15" s="795"/>
      <c r="E15" s="795"/>
      <c r="F15" s="795"/>
      <c r="G15" s="795"/>
      <c r="H15" s="795"/>
      <c r="I15" s="795"/>
      <c r="J15" s="795"/>
      <c r="K15" s="795"/>
      <c r="L15" s="795"/>
      <c r="M15" s="795"/>
      <c r="N15" s="795"/>
      <c r="O15" s="795"/>
      <c r="P15" s="795"/>
      <c r="Q15" s="795"/>
      <c r="R15" s="795"/>
      <c r="S15" s="796"/>
    </row>
    <row r="16" spans="2:19" ht="20.100000000000001" customHeight="1" x14ac:dyDescent="0.2">
      <c r="B16" s="797" t="s">
        <v>413</v>
      </c>
      <c r="C16" s="798"/>
      <c r="D16" s="798"/>
      <c r="E16" s="798"/>
      <c r="F16" s="798"/>
      <c r="G16" s="798"/>
      <c r="H16" s="798"/>
      <c r="I16" s="798"/>
      <c r="J16" s="798"/>
      <c r="K16" s="798"/>
      <c r="L16" s="798"/>
      <c r="M16" s="798"/>
      <c r="N16" s="798"/>
      <c r="O16" s="798"/>
      <c r="P16" s="798"/>
      <c r="Q16" s="798"/>
      <c r="R16" s="798"/>
      <c r="S16" s="799"/>
    </row>
    <row r="17" spans="2:19" ht="20.100000000000001" customHeight="1" x14ac:dyDescent="0.2">
      <c r="B17" s="800"/>
      <c r="C17" s="798"/>
      <c r="D17" s="798"/>
      <c r="E17" s="798"/>
      <c r="F17" s="798"/>
      <c r="G17" s="798"/>
      <c r="H17" s="798"/>
      <c r="I17" s="798"/>
      <c r="J17" s="798"/>
      <c r="K17" s="798"/>
      <c r="L17" s="798"/>
      <c r="M17" s="798"/>
      <c r="N17" s="798"/>
      <c r="O17" s="798"/>
      <c r="P17" s="798"/>
      <c r="Q17" s="798"/>
      <c r="R17" s="798"/>
      <c r="S17" s="799"/>
    </row>
    <row r="18" spans="2:19" ht="20.100000000000001" customHeight="1" x14ac:dyDescent="0.2">
      <c r="B18" s="800"/>
      <c r="C18" s="798"/>
      <c r="D18" s="798"/>
      <c r="E18" s="798"/>
      <c r="F18" s="798"/>
      <c r="G18" s="798"/>
      <c r="H18" s="798"/>
      <c r="I18" s="798"/>
      <c r="J18" s="798"/>
      <c r="K18" s="798"/>
      <c r="L18" s="798"/>
      <c r="M18" s="798"/>
      <c r="N18" s="798"/>
      <c r="O18" s="798"/>
      <c r="P18" s="798"/>
      <c r="Q18" s="798"/>
      <c r="R18" s="798"/>
      <c r="S18" s="799"/>
    </row>
    <row r="19" spans="2:19" ht="20.100000000000001" customHeight="1" x14ac:dyDescent="0.2">
      <c r="B19" s="800"/>
      <c r="C19" s="798"/>
      <c r="D19" s="798"/>
      <c r="E19" s="798"/>
      <c r="F19" s="798"/>
      <c r="G19" s="798"/>
      <c r="H19" s="798"/>
      <c r="I19" s="798"/>
      <c r="J19" s="798"/>
      <c r="K19" s="798"/>
      <c r="L19" s="798"/>
      <c r="M19" s="798"/>
      <c r="N19" s="798"/>
      <c r="O19" s="798"/>
      <c r="P19" s="798"/>
      <c r="Q19" s="798"/>
      <c r="R19" s="798"/>
      <c r="S19" s="799"/>
    </row>
    <row r="20" spans="2:19" ht="20.100000000000001" customHeight="1" x14ac:dyDescent="0.2">
      <c r="B20" s="800"/>
      <c r="C20" s="798"/>
      <c r="D20" s="798"/>
      <c r="E20" s="798"/>
      <c r="F20" s="798"/>
      <c r="G20" s="798"/>
      <c r="H20" s="798"/>
      <c r="I20" s="798"/>
      <c r="J20" s="798"/>
      <c r="K20" s="798"/>
      <c r="L20" s="798"/>
      <c r="M20" s="798"/>
      <c r="N20" s="798"/>
      <c r="O20" s="798"/>
      <c r="P20" s="798"/>
      <c r="Q20" s="798"/>
      <c r="R20" s="798"/>
      <c r="S20" s="799"/>
    </row>
    <row r="21" spans="2:19" ht="20.100000000000001" customHeight="1" x14ac:dyDescent="0.2">
      <c r="B21" s="800"/>
      <c r="C21" s="798"/>
      <c r="D21" s="798"/>
      <c r="E21" s="798"/>
      <c r="F21" s="798"/>
      <c r="G21" s="798"/>
      <c r="H21" s="798"/>
      <c r="I21" s="798"/>
      <c r="J21" s="798"/>
      <c r="K21" s="798"/>
      <c r="L21" s="798"/>
      <c r="M21" s="798"/>
      <c r="N21" s="798"/>
      <c r="O21" s="798"/>
      <c r="P21" s="798"/>
      <c r="Q21" s="798"/>
      <c r="R21" s="798"/>
      <c r="S21" s="799"/>
    </row>
    <row r="22" spans="2:19" ht="20.100000000000001" customHeight="1" x14ac:dyDescent="0.2">
      <c r="B22" s="800"/>
      <c r="C22" s="798"/>
      <c r="D22" s="798"/>
      <c r="E22" s="798"/>
      <c r="F22" s="798"/>
      <c r="G22" s="798"/>
      <c r="H22" s="798"/>
      <c r="I22" s="798"/>
      <c r="J22" s="798"/>
      <c r="K22" s="798"/>
      <c r="L22" s="798"/>
      <c r="M22" s="798"/>
      <c r="N22" s="798"/>
      <c r="O22" s="798"/>
      <c r="P22" s="798"/>
      <c r="Q22" s="798"/>
      <c r="R22" s="798"/>
      <c r="S22" s="799"/>
    </row>
    <row r="23" spans="2:19" ht="20.100000000000001" customHeight="1" x14ac:dyDescent="0.2">
      <c r="B23" s="800"/>
      <c r="C23" s="798"/>
      <c r="D23" s="798"/>
      <c r="E23" s="798"/>
      <c r="F23" s="798"/>
      <c r="G23" s="798"/>
      <c r="H23" s="798"/>
      <c r="I23" s="798"/>
      <c r="J23" s="798"/>
      <c r="K23" s="798"/>
      <c r="L23" s="798"/>
      <c r="M23" s="798"/>
      <c r="N23" s="798"/>
      <c r="O23" s="798"/>
      <c r="P23" s="798"/>
      <c r="Q23" s="798"/>
      <c r="R23" s="798"/>
      <c r="S23" s="799"/>
    </row>
    <row r="24" spans="2:19" ht="20.100000000000001" customHeight="1" x14ac:dyDescent="0.2">
      <c r="B24" s="800"/>
      <c r="C24" s="798"/>
      <c r="D24" s="798"/>
      <c r="E24" s="798"/>
      <c r="F24" s="798"/>
      <c r="G24" s="798"/>
      <c r="H24" s="798"/>
      <c r="I24" s="798"/>
      <c r="J24" s="798"/>
      <c r="K24" s="798"/>
      <c r="L24" s="798"/>
      <c r="M24" s="798"/>
      <c r="N24" s="798"/>
      <c r="O24" s="798"/>
      <c r="P24" s="798"/>
      <c r="Q24" s="798"/>
      <c r="R24" s="798"/>
      <c r="S24" s="799"/>
    </row>
    <row r="25" spans="2:19" ht="20.100000000000001" customHeight="1" x14ac:dyDescent="0.2">
      <c r="B25" s="800"/>
      <c r="C25" s="798"/>
      <c r="D25" s="798"/>
      <c r="E25" s="798"/>
      <c r="F25" s="798"/>
      <c r="G25" s="798"/>
      <c r="H25" s="798"/>
      <c r="I25" s="798"/>
      <c r="J25" s="798"/>
      <c r="K25" s="798"/>
      <c r="L25" s="798"/>
      <c r="M25" s="798"/>
      <c r="N25" s="798"/>
      <c r="O25" s="798"/>
      <c r="P25" s="798"/>
      <c r="Q25" s="798"/>
      <c r="R25" s="798"/>
      <c r="S25" s="799"/>
    </row>
    <row r="26" spans="2:19" ht="20.100000000000001" customHeight="1" x14ac:dyDescent="0.2">
      <c r="B26" s="770" t="s">
        <v>679</v>
      </c>
      <c r="C26" s="771"/>
      <c r="D26" s="771"/>
      <c r="E26" s="771"/>
      <c r="F26" s="771"/>
      <c r="G26" s="771"/>
      <c r="H26" s="771"/>
      <c r="I26" s="771"/>
      <c r="J26" s="771"/>
      <c r="K26" s="771"/>
      <c r="L26" s="771"/>
      <c r="M26" s="771"/>
      <c r="N26" s="771"/>
      <c r="O26" s="771"/>
      <c r="P26" s="771"/>
      <c r="Q26" s="771"/>
      <c r="R26" s="771"/>
      <c r="S26" s="772"/>
    </row>
    <row r="27" spans="2:19" ht="20.100000000000001" customHeight="1" x14ac:dyDescent="0.2">
      <c r="B27" s="773"/>
      <c r="C27" s="771"/>
      <c r="D27" s="771"/>
      <c r="E27" s="771"/>
      <c r="F27" s="771"/>
      <c r="G27" s="771"/>
      <c r="H27" s="771"/>
      <c r="I27" s="771"/>
      <c r="J27" s="771"/>
      <c r="K27" s="771"/>
      <c r="L27" s="771"/>
      <c r="M27" s="771"/>
      <c r="N27" s="771"/>
      <c r="O27" s="771"/>
      <c r="P27" s="771"/>
      <c r="Q27" s="771"/>
      <c r="R27" s="771"/>
      <c r="S27" s="772"/>
    </row>
    <row r="28" spans="2:19" ht="20.100000000000001" customHeight="1" x14ac:dyDescent="0.2">
      <c r="B28" s="773"/>
      <c r="C28" s="771"/>
      <c r="D28" s="771"/>
      <c r="E28" s="771"/>
      <c r="F28" s="771"/>
      <c r="G28" s="771"/>
      <c r="H28" s="771"/>
      <c r="I28" s="771"/>
      <c r="J28" s="771"/>
      <c r="K28" s="771"/>
      <c r="L28" s="771"/>
      <c r="M28" s="771"/>
      <c r="N28" s="771"/>
      <c r="O28" s="771"/>
      <c r="P28" s="771"/>
      <c r="Q28" s="771"/>
      <c r="R28" s="771"/>
      <c r="S28" s="772"/>
    </row>
    <row r="29" spans="2:19" ht="20.100000000000001" customHeight="1" x14ac:dyDescent="0.2">
      <c r="B29" s="773"/>
      <c r="C29" s="771"/>
      <c r="D29" s="771"/>
      <c r="E29" s="771"/>
      <c r="F29" s="771"/>
      <c r="G29" s="771"/>
      <c r="H29" s="771"/>
      <c r="I29" s="771"/>
      <c r="J29" s="771"/>
      <c r="K29" s="771"/>
      <c r="L29" s="771"/>
      <c r="M29" s="771"/>
      <c r="N29" s="771"/>
      <c r="O29" s="771"/>
      <c r="P29" s="771"/>
      <c r="Q29" s="771"/>
      <c r="R29" s="771"/>
      <c r="S29" s="772"/>
    </row>
    <row r="30" spans="2:19" ht="20.100000000000001" customHeight="1" x14ac:dyDescent="0.2">
      <c r="B30" s="773"/>
      <c r="C30" s="771"/>
      <c r="D30" s="771"/>
      <c r="E30" s="771"/>
      <c r="F30" s="771"/>
      <c r="G30" s="771"/>
      <c r="H30" s="771"/>
      <c r="I30" s="771"/>
      <c r="J30" s="771"/>
      <c r="K30" s="771"/>
      <c r="L30" s="771"/>
      <c r="M30" s="771"/>
      <c r="N30" s="771"/>
      <c r="O30" s="771"/>
      <c r="P30" s="771"/>
      <c r="Q30" s="771"/>
      <c r="R30" s="771"/>
      <c r="S30" s="772"/>
    </row>
    <row r="31" spans="2:19" ht="20.100000000000001" customHeight="1" x14ac:dyDescent="0.2">
      <c r="B31" s="773"/>
      <c r="C31" s="771"/>
      <c r="D31" s="771"/>
      <c r="E31" s="771"/>
      <c r="F31" s="771"/>
      <c r="G31" s="771"/>
      <c r="H31" s="771"/>
      <c r="I31" s="771"/>
      <c r="J31" s="771"/>
      <c r="K31" s="771"/>
      <c r="L31" s="771"/>
      <c r="M31" s="771"/>
      <c r="N31" s="771"/>
      <c r="O31" s="771"/>
      <c r="P31" s="771"/>
      <c r="Q31" s="771"/>
      <c r="R31" s="771"/>
      <c r="S31" s="772"/>
    </row>
    <row r="32" spans="2:19" ht="20.100000000000001" customHeight="1" x14ac:dyDescent="0.2">
      <c r="B32" s="773"/>
      <c r="C32" s="771"/>
      <c r="D32" s="771"/>
      <c r="E32" s="771"/>
      <c r="F32" s="771"/>
      <c r="G32" s="771"/>
      <c r="H32" s="771"/>
      <c r="I32" s="771"/>
      <c r="J32" s="771"/>
      <c r="K32" s="771"/>
      <c r="L32" s="771"/>
      <c r="M32" s="771"/>
      <c r="N32" s="771"/>
      <c r="O32" s="771"/>
      <c r="P32" s="771"/>
      <c r="Q32" s="771"/>
      <c r="R32" s="771"/>
      <c r="S32" s="772"/>
    </row>
    <row r="33" spans="2:19" ht="20.100000000000001" customHeight="1" x14ac:dyDescent="0.2">
      <c r="B33" s="773"/>
      <c r="C33" s="771"/>
      <c r="D33" s="771"/>
      <c r="E33" s="771"/>
      <c r="F33" s="771"/>
      <c r="G33" s="771"/>
      <c r="H33" s="771"/>
      <c r="I33" s="771"/>
      <c r="J33" s="771"/>
      <c r="K33" s="771"/>
      <c r="L33" s="771"/>
      <c r="M33" s="771"/>
      <c r="N33" s="771"/>
      <c r="O33" s="771"/>
      <c r="P33" s="771"/>
      <c r="Q33" s="771"/>
      <c r="R33" s="771"/>
      <c r="S33" s="772"/>
    </row>
    <row r="34" spans="2:19" ht="20.100000000000001" customHeight="1" x14ac:dyDescent="0.2">
      <c r="B34" s="773"/>
      <c r="C34" s="771"/>
      <c r="D34" s="771"/>
      <c r="E34" s="771"/>
      <c r="F34" s="771"/>
      <c r="G34" s="771"/>
      <c r="H34" s="771"/>
      <c r="I34" s="771"/>
      <c r="J34" s="771"/>
      <c r="K34" s="771"/>
      <c r="L34" s="771"/>
      <c r="M34" s="771"/>
      <c r="N34" s="771"/>
      <c r="O34" s="771"/>
      <c r="P34" s="771"/>
      <c r="Q34" s="771"/>
      <c r="R34" s="771"/>
      <c r="S34" s="772"/>
    </row>
    <row r="35" spans="2:19" ht="20.100000000000001" customHeight="1" x14ac:dyDescent="0.2">
      <c r="B35" s="773"/>
      <c r="C35" s="771"/>
      <c r="D35" s="771"/>
      <c r="E35" s="771"/>
      <c r="F35" s="771"/>
      <c r="G35" s="771"/>
      <c r="H35" s="771"/>
      <c r="I35" s="771"/>
      <c r="J35" s="771"/>
      <c r="K35" s="771"/>
      <c r="L35" s="771"/>
      <c r="M35" s="771"/>
      <c r="N35" s="771"/>
      <c r="O35" s="771"/>
      <c r="P35" s="771"/>
      <c r="Q35" s="771"/>
      <c r="R35" s="771"/>
      <c r="S35" s="772"/>
    </row>
    <row r="36" spans="2:19" ht="20.100000000000001" customHeight="1" x14ac:dyDescent="0.2">
      <c r="B36" s="773"/>
      <c r="C36" s="771"/>
      <c r="D36" s="771"/>
      <c r="E36" s="771"/>
      <c r="F36" s="771"/>
      <c r="G36" s="771"/>
      <c r="H36" s="771"/>
      <c r="I36" s="771"/>
      <c r="J36" s="771"/>
      <c r="K36" s="771"/>
      <c r="L36" s="771"/>
      <c r="M36" s="771"/>
      <c r="N36" s="771"/>
      <c r="O36" s="771"/>
      <c r="P36" s="771"/>
      <c r="Q36" s="771"/>
      <c r="R36" s="771"/>
      <c r="S36" s="772"/>
    </row>
    <row r="37" spans="2:19" ht="20.100000000000001" customHeight="1" x14ac:dyDescent="0.2">
      <c r="B37" s="773"/>
      <c r="C37" s="771"/>
      <c r="D37" s="771"/>
      <c r="E37" s="771"/>
      <c r="F37" s="771"/>
      <c r="G37" s="771"/>
      <c r="H37" s="771"/>
      <c r="I37" s="771"/>
      <c r="J37" s="771"/>
      <c r="K37" s="771"/>
      <c r="L37" s="771"/>
      <c r="M37" s="771"/>
      <c r="N37" s="771"/>
      <c r="O37" s="771"/>
      <c r="P37" s="771"/>
      <c r="Q37" s="771"/>
      <c r="R37" s="771"/>
      <c r="S37" s="772"/>
    </row>
    <row r="38" spans="2:19" ht="20.100000000000001" customHeight="1" x14ac:dyDescent="0.2">
      <c r="B38" s="774"/>
      <c r="C38" s="775"/>
      <c r="D38" s="775"/>
      <c r="E38" s="775"/>
      <c r="F38" s="775"/>
      <c r="G38" s="775"/>
      <c r="H38" s="775"/>
      <c r="I38" s="775"/>
      <c r="J38" s="775"/>
      <c r="K38" s="775"/>
      <c r="L38" s="775"/>
      <c r="M38" s="775"/>
      <c r="N38" s="775"/>
      <c r="O38" s="775"/>
      <c r="P38" s="775"/>
      <c r="Q38" s="775"/>
      <c r="R38" s="775"/>
      <c r="S38" s="776"/>
    </row>
    <row r="39" spans="2:19" ht="9.9499999999999993" customHeight="1" x14ac:dyDescent="0.2"/>
  </sheetData>
  <sheetProtection algorithmName="SHA-512" hashValue="8bBPCx3HB0MxA/0jTxoo9dMJAQ7RLDQSUd4a+ivlRPKQpRoHN3+XGdbi/OKtrpRlOd7g5ouGoOiRudeNYgso4w==" saltValue="1KesjQFrNK8YCR5cgbiuxQ==" spinCount="100000" sheet="1" objects="1" scenarios="1"/>
  <mergeCells count="6">
    <mergeCell ref="B26:S38"/>
    <mergeCell ref="B2:E5"/>
    <mergeCell ref="F2:S3"/>
    <mergeCell ref="F4:S5"/>
    <mergeCell ref="B6:S15"/>
    <mergeCell ref="B16:S2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K56"/>
  <sheetViews>
    <sheetView view="pageBreakPreview" zoomScale="60" zoomScaleNormal="100" workbookViewId="0">
      <selection activeCell="F39" sqref="F39"/>
    </sheetView>
  </sheetViews>
  <sheetFormatPr baseColWidth="10" defaultRowHeight="15" x14ac:dyDescent="0.25"/>
  <cols>
    <col min="1" max="1" width="5.5703125" style="19" customWidth="1"/>
    <col min="2" max="2" width="7.7109375" style="19" customWidth="1"/>
    <col min="3" max="3" width="80.28515625" style="18" bestFit="1" customWidth="1"/>
    <col min="4" max="4" width="8" style="19" customWidth="1"/>
    <col min="5" max="5" width="9.28515625" style="19" customWidth="1"/>
    <col min="6" max="6" width="15.85546875" style="18" bestFit="1" customWidth="1"/>
    <col min="7" max="7" width="17.7109375" style="18" bestFit="1" customWidth="1"/>
    <col min="8" max="8" width="18" style="18" customWidth="1"/>
    <col min="9" max="9" width="22.28515625" style="18" customWidth="1"/>
    <col min="10" max="10" width="12" customWidth="1"/>
    <col min="11" max="16384" width="11.42578125" style="18"/>
  </cols>
  <sheetData>
    <row r="1" spans="1:10" s="14" customFormat="1" ht="64.5" customHeight="1" x14ac:dyDescent="0.25">
      <c r="A1" s="920" t="str">
        <f>INDICE!$A$1</f>
        <v>MEJORAMIENTO DE LA RED DE AT (132 KV) DE LA PROVINCIA DE MENDOZA 
DEPARTAMENTOS DE SAN RAFAEL Y GENERAL ALVEAR</v>
      </c>
      <c r="B1" s="921"/>
      <c r="C1" s="921"/>
      <c r="D1" s="921"/>
      <c r="E1" s="921"/>
      <c r="F1" s="921"/>
      <c r="G1" s="921"/>
      <c r="H1" s="921"/>
      <c r="I1" s="922"/>
      <c r="J1"/>
    </row>
    <row r="2" spans="1:10" s="1" customFormat="1" ht="12" customHeight="1" x14ac:dyDescent="0.25">
      <c r="A2" s="173"/>
      <c r="B2" s="173"/>
      <c r="J2"/>
    </row>
    <row r="3" spans="1:10" s="14" customFormat="1" ht="23.25" customHeight="1" x14ac:dyDescent="0.25">
      <c r="A3" s="920" t="str">
        <f>+INDICE!C13</f>
        <v>C-2.1 Provisiones principales LAT DT 132 KV LAT NHIV/ETSR A ET PISR</v>
      </c>
      <c r="B3" s="921"/>
      <c r="C3" s="921"/>
      <c r="D3" s="921"/>
      <c r="E3" s="921"/>
      <c r="F3" s="921"/>
      <c r="G3" s="921"/>
      <c r="H3" s="921"/>
      <c r="I3" s="922"/>
      <c r="J3"/>
    </row>
    <row r="4" spans="1:10" s="1" customFormat="1" ht="9" customHeight="1" thickBot="1" x14ac:dyDescent="0.3">
      <c r="A4" s="173"/>
      <c r="B4" s="173"/>
      <c r="J4"/>
    </row>
    <row r="5" spans="1:10" ht="15" customHeight="1" x14ac:dyDescent="0.25">
      <c r="A5" s="923" t="s">
        <v>28</v>
      </c>
      <c r="B5" s="926" t="s">
        <v>321</v>
      </c>
      <c r="C5" s="174"/>
      <c r="D5" s="926" t="s">
        <v>30</v>
      </c>
      <c r="E5" s="926" t="s">
        <v>31</v>
      </c>
      <c r="F5" s="929" t="s">
        <v>32</v>
      </c>
      <c r="G5" s="930"/>
      <c r="H5" s="929" t="s">
        <v>322</v>
      </c>
      <c r="I5" s="932"/>
    </row>
    <row r="6" spans="1:10" ht="18" customHeight="1" x14ac:dyDescent="0.25">
      <c r="A6" s="924"/>
      <c r="B6" s="927"/>
      <c r="C6" s="175" t="s">
        <v>34</v>
      </c>
      <c r="D6" s="927"/>
      <c r="E6" s="927"/>
      <c r="F6" s="931"/>
      <c r="G6" s="931"/>
      <c r="H6" s="931"/>
      <c r="I6" s="933"/>
    </row>
    <row r="7" spans="1:10" ht="30" customHeight="1" x14ac:dyDescent="0.25">
      <c r="A7" s="925"/>
      <c r="B7" s="928"/>
      <c r="C7" s="176"/>
      <c r="D7" s="928"/>
      <c r="E7" s="928"/>
      <c r="F7" s="177" t="s">
        <v>21</v>
      </c>
      <c r="G7" s="177" t="s">
        <v>22</v>
      </c>
      <c r="H7" s="177" t="s">
        <v>21</v>
      </c>
      <c r="I7" s="177" t="s">
        <v>22</v>
      </c>
    </row>
    <row r="8" spans="1:10" x14ac:dyDescent="0.25">
      <c r="A8" s="451">
        <v>1</v>
      </c>
      <c r="B8" s="452"/>
      <c r="C8" s="207" t="s">
        <v>620</v>
      </c>
      <c r="D8" s="444" t="s">
        <v>36</v>
      </c>
      <c r="E8" s="445">
        <v>1</v>
      </c>
      <c r="F8" s="446"/>
      <c r="G8" s="443"/>
      <c r="H8" s="453">
        <f>E8*F8</f>
        <v>0</v>
      </c>
      <c r="I8" s="454">
        <f>E8*G8</f>
        <v>0</v>
      </c>
    </row>
    <row r="9" spans="1:10" ht="6" customHeight="1" x14ac:dyDescent="0.25">
      <c r="A9" s="455"/>
      <c r="B9" s="456"/>
      <c r="C9" s="207"/>
      <c r="D9" s="444"/>
      <c r="E9" s="445"/>
      <c r="F9" s="446"/>
      <c r="G9" s="443"/>
      <c r="H9" s="457"/>
      <c r="I9" s="458"/>
    </row>
    <row r="10" spans="1:10" ht="17.25" x14ac:dyDescent="0.25">
      <c r="A10" s="195">
        <v>2</v>
      </c>
      <c r="B10" s="196"/>
      <c r="C10" s="459" t="s">
        <v>323</v>
      </c>
      <c r="D10" s="444"/>
      <c r="E10" s="444"/>
      <c r="F10" s="442"/>
      <c r="G10" s="443"/>
      <c r="H10" s="453">
        <f>SUM(H11:H19)</f>
        <v>0</v>
      </c>
      <c r="I10" s="454">
        <f>SUM(I11:I19)</f>
        <v>0</v>
      </c>
    </row>
    <row r="11" spans="1:10" x14ac:dyDescent="0.25">
      <c r="A11" s="460"/>
      <c r="B11" s="196" t="s">
        <v>37</v>
      </c>
      <c r="C11" s="188" t="s">
        <v>324</v>
      </c>
      <c r="D11" s="444" t="s">
        <v>38</v>
      </c>
      <c r="E11" s="444">
        <v>40</v>
      </c>
      <c r="F11" s="446"/>
      <c r="G11" s="443"/>
      <c r="H11" s="457">
        <f t="shared" ref="H11:H19" si="0">E11*F11</f>
        <v>0</v>
      </c>
      <c r="I11" s="458">
        <f t="shared" ref="I11:I19" si="1">E11*G11</f>
        <v>0</v>
      </c>
    </row>
    <row r="12" spans="1:10" x14ac:dyDescent="0.25">
      <c r="A12" s="460"/>
      <c r="B12" s="213" t="s">
        <v>39</v>
      </c>
      <c r="C12" s="188" t="s">
        <v>325</v>
      </c>
      <c r="D12" s="444" t="s">
        <v>38</v>
      </c>
      <c r="E12" s="444">
        <v>8</v>
      </c>
      <c r="F12" s="446"/>
      <c r="G12" s="443"/>
      <c r="H12" s="457">
        <f t="shared" si="0"/>
        <v>0</v>
      </c>
      <c r="I12" s="458">
        <f t="shared" si="1"/>
        <v>0</v>
      </c>
    </row>
    <row r="13" spans="1:10" x14ac:dyDescent="0.25">
      <c r="A13" s="460"/>
      <c r="B13" s="196" t="s">
        <v>40</v>
      </c>
      <c r="C13" s="188" t="s">
        <v>511</v>
      </c>
      <c r="D13" s="444" t="s">
        <v>38</v>
      </c>
      <c r="E13" s="444">
        <v>9</v>
      </c>
      <c r="F13" s="446"/>
      <c r="G13" s="443"/>
      <c r="H13" s="457">
        <f t="shared" si="0"/>
        <v>0</v>
      </c>
      <c r="I13" s="458">
        <f t="shared" si="1"/>
        <v>0</v>
      </c>
    </row>
    <row r="14" spans="1:10" x14ac:dyDescent="0.25">
      <c r="A14" s="460"/>
      <c r="B14" s="213" t="s">
        <v>41</v>
      </c>
      <c r="C14" s="189" t="s">
        <v>506</v>
      </c>
      <c r="D14" s="444" t="s">
        <v>38</v>
      </c>
      <c r="E14" s="444">
        <v>4</v>
      </c>
      <c r="F14" s="446"/>
      <c r="G14" s="443"/>
      <c r="H14" s="457">
        <f t="shared" si="0"/>
        <v>0</v>
      </c>
      <c r="I14" s="458">
        <f t="shared" si="1"/>
        <v>0</v>
      </c>
    </row>
    <row r="15" spans="1:10" x14ac:dyDescent="0.25">
      <c r="A15" s="460"/>
      <c r="B15" s="196" t="s">
        <v>42</v>
      </c>
      <c r="C15" s="189" t="s">
        <v>507</v>
      </c>
      <c r="D15" s="444" t="s">
        <v>38</v>
      </c>
      <c r="E15" s="444">
        <v>4</v>
      </c>
      <c r="F15" s="446"/>
      <c r="G15" s="443"/>
      <c r="H15" s="457">
        <f t="shared" si="0"/>
        <v>0</v>
      </c>
      <c r="I15" s="458">
        <f t="shared" si="1"/>
        <v>0</v>
      </c>
    </row>
    <row r="16" spans="1:10" x14ac:dyDescent="0.25">
      <c r="A16" s="460"/>
      <c r="B16" s="213" t="s">
        <v>43</v>
      </c>
      <c r="C16" s="189" t="s">
        <v>327</v>
      </c>
      <c r="D16" s="444" t="s">
        <v>38</v>
      </c>
      <c r="E16" s="444">
        <v>1</v>
      </c>
      <c r="F16" s="446"/>
      <c r="G16" s="443"/>
      <c r="H16" s="457">
        <f t="shared" si="0"/>
        <v>0</v>
      </c>
      <c r="I16" s="458">
        <f t="shared" si="1"/>
        <v>0</v>
      </c>
    </row>
    <row r="17" spans="1:11" x14ac:dyDescent="0.25">
      <c r="A17" s="460"/>
      <c r="B17" s="196" t="s">
        <v>44</v>
      </c>
      <c r="C17" s="189" t="s">
        <v>508</v>
      </c>
      <c r="D17" s="444" t="s">
        <v>38</v>
      </c>
      <c r="E17" s="444">
        <v>2</v>
      </c>
      <c r="F17" s="446"/>
      <c r="G17" s="443"/>
      <c r="H17" s="457">
        <f t="shared" si="0"/>
        <v>0</v>
      </c>
      <c r="I17" s="458">
        <f t="shared" si="1"/>
        <v>0</v>
      </c>
    </row>
    <row r="18" spans="1:11" x14ac:dyDescent="0.25">
      <c r="A18" s="460"/>
      <c r="B18" s="213" t="s">
        <v>45</v>
      </c>
      <c r="C18" s="189" t="s">
        <v>328</v>
      </c>
      <c r="D18" s="444" t="s">
        <v>38</v>
      </c>
      <c r="E18" s="444">
        <v>2</v>
      </c>
      <c r="F18" s="446"/>
      <c r="G18" s="443"/>
      <c r="H18" s="457">
        <f t="shared" si="0"/>
        <v>0</v>
      </c>
      <c r="I18" s="458">
        <f t="shared" si="1"/>
        <v>0</v>
      </c>
    </row>
    <row r="19" spans="1:11" x14ac:dyDescent="0.25">
      <c r="A19" s="460"/>
      <c r="B19" s="196" t="s">
        <v>46</v>
      </c>
      <c r="C19" s="189" t="s">
        <v>329</v>
      </c>
      <c r="D19" s="444" t="s">
        <v>38</v>
      </c>
      <c r="E19" s="444">
        <v>2</v>
      </c>
      <c r="F19" s="446"/>
      <c r="G19" s="443"/>
      <c r="H19" s="457">
        <f t="shared" si="0"/>
        <v>0</v>
      </c>
      <c r="I19" s="458">
        <f t="shared" si="1"/>
        <v>0</v>
      </c>
      <c r="K19" s="461"/>
    </row>
    <row r="20" spans="1:11" ht="5.0999999999999996" customHeight="1" x14ac:dyDescent="0.25">
      <c r="A20" s="460"/>
      <c r="B20" s="196"/>
      <c r="C20" s="189"/>
      <c r="D20" s="444"/>
      <c r="E20" s="444"/>
      <c r="F20" s="466"/>
      <c r="G20" s="443"/>
      <c r="H20" s="457"/>
      <c r="I20" s="458"/>
    </row>
    <row r="21" spans="1:11" x14ac:dyDescent="0.25">
      <c r="A21" s="195">
        <v>3</v>
      </c>
      <c r="B21" s="196"/>
      <c r="C21" s="459" t="s">
        <v>617</v>
      </c>
      <c r="D21" s="444" t="s">
        <v>409</v>
      </c>
      <c r="E21" s="447">
        <v>14000</v>
      </c>
      <c r="F21" s="446"/>
      <c r="G21" s="443"/>
      <c r="H21" s="453">
        <f>E21*F21</f>
        <v>0</v>
      </c>
      <c r="I21" s="454">
        <f>E21*G21</f>
        <v>0</v>
      </c>
    </row>
    <row r="22" spans="1:11" ht="5.0999999999999996" customHeight="1" x14ac:dyDescent="0.25">
      <c r="A22" s="460"/>
      <c r="B22" s="196"/>
      <c r="C22" s="205"/>
      <c r="D22" s="444"/>
      <c r="E22" s="447"/>
      <c r="F22" s="442"/>
      <c r="G22" s="443"/>
      <c r="H22" s="453"/>
      <c r="I22" s="454"/>
    </row>
    <row r="23" spans="1:11" x14ac:dyDescent="0.25">
      <c r="A23" s="195">
        <v>4</v>
      </c>
      <c r="B23" s="196"/>
      <c r="C23" s="207" t="s">
        <v>618</v>
      </c>
      <c r="D23" s="444" t="s">
        <v>409</v>
      </c>
      <c r="E23" s="447">
        <v>14000</v>
      </c>
      <c r="F23" s="446"/>
      <c r="G23" s="443"/>
      <c r="H23" s="453">
        <f>E23*F23</f>
        <v>0</v>
      </c>
      <c r="I23" s="454">
        <f>E23*G23</f>
        <v>0</v>
      </c>
    </row>
    <row r="24" spans="1:11" ht="5.0999999999999996" customHeight="1" x14ac:dyDescent="0.25">
      <c r="A24" s="460"/>
      <c r="B24" s="196"/>
      <c r="C24" s="205"/>
      <c r="D24" s="444"/>
      <c r="E24" s="448"/>
      <c r="F24" s="442"/>
      <c r="G24" s="443"/>
      <c r="H24" s="453"/>
      <c r="I24" s="454"/>
    </row>
    <row r="25" spans="1:11" x14ac:dyDescent="0.25">
      <c r="A25" s="195">
        <v>5</v>
      </c>
      <c r="B25" s="196"/>
      <c r="C25" s="459" t="s">
        <v>619</v>
      </c>
      <c r="D25" s="444" t="s">
        <v>38</v>
      </c>
      <c r="E25" s="447">
        <v>11226</v>
      </c>
      <c r="F25" s="446"/>
      <c r="G25" s="443"/>
      <c r="H25" s="453">
        <f>E25*F25</f>
        <v>0</v>
      </c>
      <c r="I25" s="454">
        <f>E25*G25</f>
        <v>0</v>
      </c>
    </row>
    <row r="26" spans="1:11" ht="5.0999999999999996" customHeight="1" x14ac:dyDescent="0.25">
      <c r="A26" s="195"/>
      <c r="B26" s="196"/>
      <c r="C26" s="205"/>
      <c r="D26" s="444"/>
      <c r="E26" s="447"/>
      <c r="F26" s="442"/>
      <c r="G26" s="443"/>
      <c r="H26" s="457"/>
      <c r="I26" s="458"/>
    </row>
    <row r="27" spans="1:11" x14ac:dyDescent="0.25">
      <c r="A27" s="195">
        <v>6</v>
      </c>
      <c r="B27" s="196"/>
      <c r="C27" s="207" t="s">
        <v>332</v>
      </c>
      <c r="D27" s="444"/>
      <c r="E27" s="444"/>
      <c r="F27" s="442"/>
      <c r="G27" s="443"/>
      <c r="H27" s="463">
        <f>SUM(H28:H31)</f>
        <v>0</v>
      </c>
      <c r="I27" s="454">
        <f>SUM(I28:I31)</f>
        <v>0</v>
      </c>
    </row>
    <row r="28" spans="1:11" x14ac:dyDescent="0.25">
      <c r="A28" s="460"/>
      <c r="B28" s="196" t="s">
        <v>223</v>
      </c>
      <c r="C28" s="205" t="s">
        <v>509</v>
      </c>
      <c r="D28" s="444" t="s">
        <v>38</v>
      </c>
      <c r="E28" s="447">
        <v>684</v>
      </c>
      <c r="F28" s="446"/>
      <c r="G28" s="443"/>
      <c r="H28" s="457">
        <f>E28*F28</f>
        <v>0</v>
      </c>
      <c r="I28" s="458">
        <f>E28*G28</f>
        <v>0</v>
      </c>
    </row>
    <row r="29" spans="1:11" x14ac:dyDescent="0.25">
      <c r="A29" s="195"/>
      <c r="B29" s="196" t="s">
        <v>240</v>
      </c>
      <c r="C29" s="205" t="s">
        <v>510</v>
      </c>
      <c r="D29" s="444" t="s">
        <v>38</v>
      </c>
      <c r="E29" s="447">
        <v>0</v>
      </c>
      <c r="F29" s="446"/>
      <c r="G29" s="443"/>
      <c r="H29" s="457">
        <f t="shared" ref="H29:H30" si="2">E29*F29</f>
        <v>0</v>
      </c>
      <c r="I29" s="458">
        <f t="shared" ref="I29:I30" si="3">E29*G29</f>
        <v>0</v>
      </c>
    </row>
    <row r="30" spans="1:11" x14ac:dyDescent="0.25">
      <c r="A30" s="460"/>
      <c r="B30" s="196" t="s">
        <v>224</v>
      </c>
      <c r="C30" s="205" t="s">
        <v>333</v>
      </c>
      <c r="D30" s="444" t="s">
        <v>38</v>
      </c>
      <c r="E30" s="447">
        <v>132</v>
      </c>
      <c r="F30" s="446"/>
      <c r="G30" s="443"/>
      <c r="H30" s="457">
        <f t="shared" si="2"/>
        <v>0</v>
      </c>
      <c r="I30" s="458">
        <f t="shared" si="3"/>
        <v>0</v>
      </c>
    </row>
    <row r="31" spans="1:11" s="14" customFormat="1" ht="15.75" x14ac:dyDescent="0.25">
      <c r="A31" s="460"/>
      <c r="B31" s="196" t="s">
        <v>334</v>
      </c>
      <c r="C31" s="205" t="s">
        <v>335</v>
      </c>
      <c r="D31" s="444" t="s">
        <v>38</v>
      </c>
      <c r="E31" s="447">
        <v>852</v>
      </c>
      <c r="F31" s="446"/>
      <c r="G31" s="443"/>
      <c r="H31" s="457">
        <f>E31*F31</f>
        <v>0</v>
      </c>
      <c r="I31" s="458">
        <f>E31*G31</f>
        <v>0</v>
      </c>
      <c r="J31"/>
    </row>
    <row r="32" spans="1:11" s="14" customFormat="1" ht="4.5" customHeight="1" x14ac:dyDescent="0.25">
      <c r="A32" s="460"/>
      <c r="B32" s="196"/>
      <c r="C32" s="205"/>
      <c r="D32" s="444"/>
      <c r="E32" s="447"/>
      <c r="F32" s="446"/>
      <c r="G32" s="443"/>
      <c r="H32" s="457"/>
      <c r="I32" s="458"/>
      <c r="J32"/>
    </row>
    <row r="33" spans="1:10" s="14" customFormat="1" ht="15.75" x14ac:dyDescent="0.25">
      <c r="A33" s="195">
        <v>7</v>
      </c>
      <c r="B33" s="196"/>
      <c r="C33" s="207" t="s">
        <v>336</v>
      </c>
      <c r="D33" s="444"/>
      <c r="E33" s="444"/>
      <c r="F33" s="442"/>
      <c r="G33" s="443"/>
      <c r="H33" s="464">
        <f>SUM(H34:H36)</f>
        <v>0</v>
      </c>
      <c r="I33" s="454">
        <f>SUM(I34:I36)</f>
        <v>0</v>
      </c>
      <c r="J33"/>
    </row>
    <row r="34" spans="1:10" x14ac:dyDescent="0.25">
      <c r="A34" s="460"/>
      <c r="B34" s="196" t="s">
        <v>86</v>
      </c>
      <c r="C34" s="205" t="s">
        <v>337</v>
      </c>
      <c r="D34" s="444" t="s">
        <v>38</v>
      </c>
      <c r="E34" s="447">
        <v>57</v>
      </c>
      <c r="F34" s="446"/>
      <c r="G34" s="443"/>
      <c r="H34" s="457">
        <f>E34*F34</f>
        <v>0</v>
      </c>
      <c r="I34" s="458">
        <f>E34*G34</f>
        <v>0</v>
      </c>
    </row>
    <row r="35" spans="1:10" x14ac:dyDescent="0.25">
      <c r="A35" s="195"/>
      <c r="B35" s="196" t="s">
        <v>87</v>
      </c>
      <c r="C35" s="205" t="s">
        <v>338</v>
      </c>
      <c r="D35" s="444" t="s">
        <v>38</v>
      </c>
      <c r="E35" s="447">
        <v>15</v>
      </c>
      <c r="F35" s="446"/>
      <c r="G35" s="443"/>
      <c r="H35" s="457">
        <f>E35*F35</f>
        <v>0</v>
      </c>
      <c r="I35" s="458">
        <f>E35*G35</f>
        <v>0</v>
      </c>
    </row>
    <row r="36" spans="1:10" s="14" customFormat="1" ht="5.0999999999999996" customHeight="1" x14ac:dyDescent="0.25">
      <c r="A36" s="195"/>
      <c r="B36" s="196"/>
      <c r="C36" s="205"/>
      <c r="D36" s="449"/>
      <c r="E36" s="450"/>
      <c r="F36" s="442"/>
      <c r="G36" s="443"/>
      <c r="H36" s="457"/>
      <c r="I36" s="458"/>
      <c r="J36"/>
    </row>
    <row r="37" spans="1:10" s="14" customFormat="1" ht="20.100000000000001" customHeight="1" x14ac:dyDescent="0.25">
      <c r="A37" s="195">
        <v>8</v>
      </c>
      <c r="B37" s="196"/>
      <c r="C37" s="207" t="s">
        <v>574</v>
      </c>
      <c r="D37" s="449" t="s">
        <v>36</v>
      </c>
      <c r="E37" s="450">
        <v>1</v>
      </c>
      <c r="F37" s="446"/>
      <c r="G37" s="443"/>
      <c r="H37" s="453">
        <f>E37*F37</f>
        <v>0</v>
      </c>
      <c r="I37" s="454">
        <f>E37*G37</f>
        <v>0</v>
      </c>
      <c r="J37"/>
    </row>
    <row r="38" spans="1:10" s="14" customFormat="1" ht="5.0999999999999996" customHeight="1" x14ac:dyDescent="0.25">
      <c r="A38" s="195"/>
      <c r="B38" s="196"/>
      <c r="C38" s="205"/>
      <c r="D38" s="449"/>
      <c r="E38" s="450"/>
      <c r="F38" s="446"/>
      <c r="G38" s="443"/>
      <c r="H38" s="457"/>
      <c r="I38" s="458"/>
      <c r="J38"/>
    </row>
    <row r="39" spans="1:10" x14ac:dyDescent="0.25">
      <c r="A39" s="467"/>
      <c r="B39" s="444"/>
      <c r="C39" s="468"/>
      <c r="D39" s="444"/>
      <c r="E39" s="450"/>
      <c r="F39" s="446"/>
      <c r="G39" s="443"/>
      <c r="H39" s="457">
        <f t="shared" ref="H39:H48" si="4">E39*F39</f>
        <v>0</v>
      </c>
      <c r="I39" s="458">
        <f t="shared" ref="I39:I48" si="5">E39*G39</f>
        <v>0</v>
      </c>
    </row>
    <row r="40" spans="1:10" x14ac:dyDescent="0.25">
      <c r="A40" s="467"/>
      <c r="B40" s="444"/>
      <c r="C40" s="468"/>
      <c r="D40" s="444"/>
      <c r="E40" s="450"/>
      <c r="F40" s="446"/>
      <c r="G40" s="443"/>
      <c r="H40" s="457">
        <f t="shared" si="4"/>
        <v>0</v>
      </c>
      <c r="I40" s="458">
        <f t="shared" si="5"/>
        <v>0</v>
      </c>
    </row>
    <row r="41" spans="1:10" x14ac:dyDescent="0.25">
      <c r="A41" s="467"/>
      <c r="B41" s="444"/>
      <c r="C41" s="468"/>
      <c r="D41" s="444"/>
      <c r="E41" s="450"/>
      <c r="F41" s="446"/>
      <c r="G41" s="443"/>
      <c r="H41" s="457">
        <f t="shared" si="4"/>
        <v>0</v>
      </c>
      <c r="I41" s="458">
        <f t="shared" si="5"/>
        <v>0</v>
      </c>
    </row>
    <row r="42" spans="1:10" x14ac:dyDescent="0.25">
      <c r="A42" s="467"/>
      <c r="B42" s="444"/>
      <c r="C42" s="468"/>
      <c r="D42" s="444"/>
      <c r="E42" s="450"/>
      <c r="F42" s="446"/>
      <c r="G42" s="443"/>
      <c r="H42" s="457">
        <f t="shared" si="4"/>
        <v>0</v>
      </c>
      <c r="I42" s="458">
        <f t="shared" si="5"/>
        <v>0</v>
      </c>
    </row>
    <row r="43" spans="1:10" x14ac:dyDescent="0.25">
      <c r="A43" s="467"/>
      <c r="B43" s="444"/>
      <c r="C43" s="468"/>
      <c r="D43" s="444"/>
      <c r="E43" s="450"/>
      <c r="F43" s="446"/>
      <c r="G43" s="443"/>
      <c r="H43" s="457">
        <f t="shared" si="4"/>
        <v>0</v>
      </c>
      <c r="I43" s="458">
        <f t="shared" si="5"/>
        <v>0</v>
      </c>
    </row>
    <row r="44" spans="1:10" x14ac:dyDescent="0.25">
      <c r="A44" s="467"/>
      <c r="B44" s="444"/>
      <c r="C44" s="468"/>
      <c r="D44" s="444"/>
      <c r="E44" s="450"/>
      <c r="F44" s="446"/>
      <c r="G44" s="443"/>
      <c r="H44" s="457">
        <f t="shared" si="4"/>
        <v>0</v>
      </c>
      <c r="I44" s="458">
        <f t="shared" si="5"/>
        <v>0</v>
      </c>
    </row>
    <row r="45" spans="1:10" x14ac:dyDescent="0.25">
      <c r="A45" s="467"/>
      <c r="B45" s="444"/>
      <c r="C45" s="468"/>
      <c r="D45" s="444"/>
      <c r="E45" s="450"/>
      <c r="F45" s="446"/>
      <c r="G45" s="443"/>
      <c r="H45" s="457">
        <f t="shared" si="4"/>
        <v>0</v>
      </c>
      <c r="I45" s="458">
        <f t="shared" si="5"/>
        <v>0</v>
      </c>
    </row>
    <row r="46" spans="1:10" x14ac:dyDescent="0.25">
      <c r="A46" s="467"/>
      <c r="B46" s="444"/>
      <c r="C46" s="468"/>
      <c r="D46" s="444"/>
      <c r="E46" s="450"/>
      <c r="F46" s="446"/>
      <c r="G46" s="443"/>
      <c r="H46" s="457">
        <f t="shared" si="4"/>
        <v>0</v>
      </c>
      <c r="I46" s="458">
        <f t="shared" si="5"/>
        <v>0</v>
      </c>
    </row>
    <row r="47" spans="1:10" x14ac:dyDescent="0.25">
      <c r="A47" s="467"/>
      <c r="B47" s="444"/>
      <c r="C47" s="468"/>
      <c r="D47" s="444"/>
      <c r="E47" s="450"/>
      <c r="F47" s="446"/>
      <c r="G47" s="443"/>
      <c r="H47" s="457">
        <f t="shared" si="4"/>
        <v>0</v>
      </c>
      <c r="I47" s="458">
        <f t="shared" si="5"/>
        <v>0</v>
      </c>
    </row>
    <row r="48" spans="1:10" x14ac:dyDescent="0.25">
      <c r="A48" s="467"/>
      <c r="B48" s="444"/>
      <c r="C48" s="468"/>
      <c r="D48" s="444"/>
      <c r="E48" s="450"/>
      <c r="F48" s="446"/>
      <c r="G48" s="443"/>
      <c r="H48" s="457">
        <f t="shared" si="4"/>
        <v>0</v>
      </c>
      <c r="I48" s="458">
        <f t="shared" si="5"/>
        <v>0</v>
      </c>
    </row>
    <row r="49" spans="1:9" ht="5.25" customHeight="1" thickBot="1" x14ac:dyDescent="0.3">
      <c r="A49" s="460"/>
      <c r="B49" s="196"/>
      <c r="C49" s="205"/>
      <c r="D49" s="196"/>
      <c r="E49" s="462"/>
      <c r="F49" s="203"/>
      <c r="G49" s="204"/>
      <c r="H49" s="457"/>
      <c r="I49" s="458"/>
    </row>
    <row r="50" spans="1:9" ht="15.75" thickBot="1" x14ac:dyDescent="0.3">
      <c r="A50" s="934" t="s">
        <v>339</v>
      </c>
      <c r="B50" s="935"/>
      <c r="C50" s="935"/>
      <c r="D50" s="936"/>
      <c r="E50" s="936"/>
      <c r="F50" s="936"/>
      <c r="G50" s="936"/>
      <c r="H50" s="465">
        <f>+H8+H10+H21+H23+H25+H27+H33+H37+SUM(H39:H48)</f>
        <v>0</v>
      </c>
      <c r="I50" s="465">
        <f>+I8+I10+I21+I23+I25+I27+I33+I37+SUM(I39:I48)</f>
        <v>0</v>
      </c>
    </row>
    <row r="51" spans="1:9" x14ac:dyDescent="0.25">
      <c r="A51" s="2" t="str">
        <f>'C 1.1'!$A$88</f>
        <v>Las cantidades son meramente orientativas, las mismas deben coincidir con lo presentado en la Oferta Técnica</v>
      </c>
      <c r="B51" s="191"/>
      <c r="C51" s="191"/>
    </row>
    <row r="52" spans="1:9" x14ac:dyDescent="0.25">
      <c r="A52" s="2" t="str">
        <f>'C 1.1'!$A$89</f>
        <v>El Oferente deberá ajustar el itemizado descripto en las filas disponibles en consonacia con lo descripto en la Oferta Técnica.</v>
      </c>
    </row>
    <row r="55" spans="1:9" ht="15.75" x14ac:dyDescent="0.25">
      <c r="D55" s="768" t="s">
        <v>572</v>
      </c>
      <c r="E55" s="768"/>
      <c r="F55" s="768"/>
      <c r="H55" s="768" t="s">
        <v>572</v>
      </c>
      <c r="I55" s="768"/>
    </row>
    <row r="56" spans="1:9" ht="15.75" x14ac:dyDescent="0.25">
      <c r="D56" s="769" t="s">
        <v>671</v>
      </c>
      <c r="E56" s="769"/>
      <c r="F56" s="769"/>
      <c r="H56" s="769" t="s">
        <v>573</v>
      </c>
      <c r="I56" s="769"/>
    </row>
  </sheetData>
  <sheetProtection algorithmName="SHA-512" hashValue="eKpZ258V5BEF5kEo52MM0M5S4K2dc1OIbM7Z7O5xzTFDAp4XBiZf97y/FrVdBKUkFnDFGyiedTj2qMV3rtWuoQ==" saltValue="yBJBN3Ff6hOh+fZzel6O6g==" spinCount="100000" sheet="1" objects="1" scenarios="1"/>
  <protectedRanges>
    <protectedRange algorithmName="SHA-512" hashValue="2yllr3KmbrpOi6zPZtGEIHEKjusNxAsSviPCD6FGssdMHVeTAZYMB8npmRkYyujZbO0bzTqxL26qKMLH8zj3pg==" saltValue="5hcLDpxEFslR+7legJNgTg==" spinCount="100000" sqref="D8:G49" name="Datos de Carga"/>
    <protectedRange algorithmName="SHA-512" hashValue="2yllr3KmbrpOi6zPZtGEIHEKjusNxAsSviPCD6FGssdMHVeTAZYMB8npmRkYyujZbO0bzTqxL26qKMLH8zj3pg==" saltValue="5hcLDpxEFslR+7legJNgTg==" spinCount="100000" sqref="H54:I54 H58:I60" name="Datos de Carga_1"/>
  </protectedRanges>
  <mergeCells count="13">
    <mergeCell ref="D55:F55"/>
    <mergeCell ref="H55:I55"/>
    <mergeCell ref="D56:F56"/>
    <mergeCell ref="H56:I56"/>
    <mergeCell ref="A50:G50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0" orientation="landscape" r:id="rId1"/>
  <headerFooter>
    <oddHeader>&amp;L&amp;G&amp;R&amp;G</oddHeader>
  </headerFooter>
  <rowBreaks count="1" manualBreakCount="1">
    <brk id="37" max="8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P44"/>
  <sheetViews>
    <sheetView view="pageBreakPreview" topLeftCell="A3" zoomScale="60" zoomScaleNormal="100" workbookViewId="0">
      <selection activeCell="L63" sqref="L63"/>
    </sheetView>
  </sheetViews>
  <sheetFormatPr baseColWidth="10" defaultRowHeight="15" x14ac:dyDescent="0.25"/>
  <cols>
    <col min="1" max="1" width="5.5703125" style="216" customWidth="1"/>
    <col min="2" max="2" width="6.28515625" style="216" customWidth="1"/>
    <col min="3" max="3" width="84.5703125" style="217" customWidth="1"/>
    <col min="4" max="4" width="6.5703125" style="216" customWidth="1"/>
    <col min="5" max="5" width="8.140625" style="216" customWidth="1"/>
    <col min="6" max="6" width="15.7109375" style="217" bestFit="1" customWidth="1"/>
    <col min="7" max="7" width="19.140625" style="217" bestFit="1" customWidth="1"/>
    <col min="8" max="8" width="16.140625" style="1" bestFit="1" customWidth="1"/>
    <col min="9" max="9" width="19.85546875" style="1" bestFit="1" customWidth="1"/>
    <col min="10" max="10" width="9.5703125" style="1" customWidth="1"/>
    <col min="11" max="11" width="16.5703125" bestFit="1" customWidth="1"/>
    <col min="12" max="12" width="15.85546875" bestFit="1" customWidth="1"/>
    <col min="16" max="16384" width="11.42578125" style="1"/>
  </cols>
  <sheetData>
    <row r="1" spans="1:15" ht="69.95" customHeight="1" x14ac:dyDescent="0.25">
      <c r="A1" s="920" t="str">
        <f>INDICE!$A$1</f>
        <v>MEJORAMIENTO DE LA RED DE AT (132 KV) DE LA PROVINCIA DE MENDOZA 
DEPARTAMENTOS DE SAN RAFAEL Y GENERAL ALVEAR</v>
      </c>
      <c r="B1" s="921"/>
      <c r="C1" s="921"/>
      <c r="D1" s="921"/>
      <c r="E1" s="921"/>
      <c r="F1" s="921"/>
      <c r="G1" s="921"/>
      <c r="H1" s="921"/>
      <c r="I1" s="922"/>
      <c r="J1"/>
    </row>
    <row r="2" spans="1:15" ht="9.9499999999999993" customHeight="1" thickBot="1" x14ac:dyDescent="0.3">
      <c r="A2" s="173"/>
      <c r="B2" s="173"/>
      <c r="C2" s="1"/>
      <c r="D2" s="1"/>
      <c r="E2" s="1"/>
      <c r="F2" s="1"/>
      <c r="G2" s="1"/>
      <c r="J2"/>
    </row>
    <row r="3" spans="1:15" ht="23.25" customHeight="1" thickBot="1" x14ac:dyDescent="0.3">
      <c r="A3" s="879" t="str">
        <f>+INDICE!C14</f>
        <v>C-2.2 Obras Civiles LAT DT 132 KV LAT NHIV/ETSR A ET PISR</v>
      </c>
      <c r="B3" s="880"/>
      <c r="C3" s="880"/>
      <c r="D3" s="880"/>
      <c r="E3" s="880"/>
      <c r="F3" s="880"/>
      <c r="G3" s="880"/>
      <c r="H3" s="880"/>
      <c r="I3" s="881"/>
      <c r="J3"/>
    </row>
    <row r="4" spans="1:15" ht="12" customHeight="1" thickBot="1" x14ac:dyDescent="0.3">
      <c r="A4" s="173"/>
      <c r="B4" s="173"/>
      <c r="C4" s="1"/>
      <c r="D4" s="1"/>
      <c r="E4" s="1"/>
      <c r="F4" s="1"/>
      <c r="G4" s="1"/>
      <c r="J4"/>
    </row>
    <row r="5" spans="1:15" ht="15" customHeight="1" x14ac:dyDescent="0.25">
      <c r="A5" s="937" t="s">
        <v>28</v>
      </c>
      <c r="B5" s="940" t="s">
        <v>29</v>
      </c>
      <c r="C5" s="192"/>
      <c r="D5" s="943" t="s">
        <v>30</v>
      </c>
      <c r="E5" s="943" t="s">
        <v>31</v>
      </c>
      <c r="F5" s="946" t="s">
        <v>32</v>
      </c>
      <c r="G5" s="947"/>
      <c r="H5" s="871" t="s">
        <v>33</v>
      </c>
      <c r="I5" s="950"/>
      <c r="J5"/>
    </row>
    <row r="6" spans="1:15" ht="18" customHeight="1" x14ac:dyDescent="0.25">
      <c r="A6" s="938"/>
      <c r="B6" s="941"/>
      <c r="C6" s="193" t="s">
        <v>34</v>
      </c>
      <c r="D6" s="944"/>
      <c r="E6" s="944"/>
      <c r="F6" s="948"/>
      <c r="G6" s="949"/>
      <c r="H6" s="949"/>
      <c r="I6" s="951"/>
      <c r="J6"/>
      <c r="K6" s="469"/>
    </row>
    <row r="7" spans="1:15" ht="18.75" customHeight="1" thickBot="1" x14ac:dyDescent="0.3">
      <c r="A7" s="939"/>
      <c r="B7" s="942"/>
      <c r="C7" s="194"/>
      <c r="D7" s="945"/>
      <c r="E7" s="945"/>
      <c r="F7" s="177" t="s">
        <v>21</v>
      </c>
      <c r="G7" s="177" t="s">
        <v>22</v>
      </c>
      <c r="H7" s="177" t="s">
        <v>21</v>
      </c>
      <c r="I7" s="177" t="s">
        <v>22</v>
      </c>
      <c r="J7"/>
    </row>
    <row r="8" spans="1:15" s="199" customFormat="1" x14ac:dyDescent="0.25">
      <c r="A8" s="195">
        <v>1</v>
      </c>
      <c r="B8" s="196"/>
      <c r="C8" s="197" t="s">
        <v>340</v>
      </c>
      <c r="D8" s="481" t="s">
        <v>36</v>
      </c>
      <c r="E8" s="482">
        <v>1</v>
      </c>
      <c r="F8" s="446"/>
      <c r="G8" s="443"/>
      <c r="H8" s="463">
        <f>+E8*F8</f>
        <v>0</v>
      </c>
      <c r="I8" s="470">
        <f>+E8*G8</f>
        <v>0</v>
      </c>
      <c r="J8"/>
      <c r="K8" s="198"/>
      <c r="L8"/>
      <c r="M8"/>
      <c r="N8"/>
      <c r="O8"/>
    </row>
    <row r="9" spans="1:15" s="199" customFormat="1" ht="30" x14ac:dyDescent="0.25">
      <c r="A9" s="200">
        <v>2</v>
      </c>
      <c r="B9" s="201"/>
      <c r="C9" s="202" t="s">
        <v>341</v>
      </c>
      <c r="D9" s="483"/>
      <c r="E9" s="484"/>
      <c r="F9" s="446"/>
      <c r="G9" s="443"/>
      <c r="H9" s="463">
        <f>H10+H11</f>
        <v>0</v>
      </c>
      <c r="I9" s="470">
        <f>I10+I11</f>
        <v>0</v>
      </c>
      <c r="J9"/>
      <c r="K9" s="190"/>
      <c r="L9"/>
      <c r="M9"/>
      <c r="N9"/>
      <c r="O9"/>
    </row>
    <row r="10" spans="1:15" s="199" customFormat="1" ht="15" customHeight="1" x14ac:dyDescent="0.25">
      <c r="A10" s="195"/>
      <c r="B10" s="196" t="s">
        <v>37</v>
      </c>
      <c r="C10" s="205" t="s">
        <v>342</v>
      </c>
      <c r="D10" s="481" t="s">
        <v>36</v>
      </c>
      <c r="E10" s="485">
        <v>1</v>
      </c>
      <c r="F10" s="446"/>
      <c r="G10" s="443"/>
      <c r="H10" s="203">
        <f>+E10*F10</f>
        <v>0</v>
      </c>
      <c r="I10" s="204">
        <f>E10*G10</f>
        <v>0</v>
      </c>
      <c r="J10"/>
      <c r="K10" s="206"/>
      <c r="L10"/>
      <c r="M10"/>
      <c r="N10"/>
      <c r="O10"/>
    </row>
    <row r="11" spans="1:15" s="199" customFormat="1" ht="15" customHeight="1" x14ac:dyDescent="0.25">
      <c r="A11" s="195"/>
      <c r="B11" s="196" t="s">
        <v>39</v>
      </c>
      <c r="C11" s="205" t="s">
        <v>343</v>
      </c>
      <c r="D11" s="481" t="s">
        <v>36</v>
      </c>
      <c r="E11" s="485">
        <v>1</v>
      </c>
      <c r="F11" s="446"/>
      <c r="G11" s="443"/>
      <c r="H11" s="203">
        <f>+E11*F11</f>
        <v>0</v>
      </c>
      <c r="I11" s="204">
        <f>E11*G11</f>
        <v>0</v>
      </c>
      <c r="J11"/>
      <c r="K11" s="206"/>
      <c r="L11"/>
      <c r="M11"/>
      <c r="N11"/>
      <c r="O11"/>
    </row>
    <row r="12" spans="1:15" s="199" customFormat="1" ht="15" customHeight="1" x14ac:dyDescent="0.25">
      <c r="A12" s="200">
        <v>3</v>
      </c>
      <c r="B12" s="201"/>
      <c r="C12" s="207" t="s">
        <v>344</v>
      </c>
      <c r="D12" s="481" t="s">
        <v>38</v>
      </c>
      <c r="E12" s="486">
        <v>15</v>
      </c>
      <c r="F12" s="446"/>
      <c r="G12" s="443"/>
      <c r="H12" s="463">
        <f>+E12*F12</f>
        <v>0</v>
      </c>
      <c r="I12" s="204">
        <f>E12*G12</f>
        <v>0</v>
      </c>
      <c r="J12"/>
      <c r="K12" s="208"/>
      <c r="L12"/>
      <c r="M12"/>
      <c r="N12"/>
      <c r="O12"/>
    </row>
    <row r="13" spans="1:15" s="199" customFormat="1" ht="48" customHeight="1" x14ac:dyDescent="0.25">
      <c r="A13" s="200">
        <v>4</v>
      </c>
      <c r="B13" s="201"/>
      <c r="C13" s="209" t="s">
        <v>345</v>
      </c>
      <c r="D13" s="487"/>
      <c r="E13" s="486"/>
      <c r="F13" s="446"/>
      <c r="G13" s="443"/>
      <c r="H13" s="463">
        <f>SUM(H14:H22)</f>
        <v>0</v>
      </c>
      <c r="I13" s="470">
        <f>SUM(I14:I22)</f>
        <v>0</v>
      </c>
      <c r="J13"/>
      <c r="K13" s="210"/>
      <c r="L13" s="211"/>
      <c r="M13"/>
      <c r="N13"/>
      <c r="O13"/>
    </row>
    <row r="14" spans="1:15" s="199" customFormat="1" ht="15" customHeight="1" x14ac:dyDescent="0.25">
      <c r="A14" s="195"/>
      <c r="B14" s="196" t="s">
        <v>55</v>
      </c>
      <c r="C14" s="212" t="s">
        <v>621</v>
      </c>
      <c r="D14" s="481" t="s">
        <v>346</v>
      </c>
      <c r="E14" s="444">
        <v>40</v>
      </c>
      <c r="F14" s="446"/>
      <c r="G14" s="443"/>
      <c r="H14" s="203">
        <f>+E14*F14</f>
        <v>0</v>
      </c>
      <c r="I14" s="204">
        <f>E14*G14</f>
        <v>0</v>
      </c>
      <c r="J14"/>
      <c r="K14" s="190"/>
      <c r="L14" s="190"/>
      <c r="M14"/>
      <c r="N14"/>
      <c r="O14"/>
    </row>
    <row r="15" spans="1:15" s="199" customFormat="1" ht="15" customHeight="1" x14ac:dyDescent="0.25">
      <c r="A15" s="195"/>
      <c r="B15" s="213" t="s">
        <v>56</v>
      </c>
      <c r="C15" s="212" t="s">
        <v>622</v>
      </c>
      <c r="D15" s="481" t="s">
        <v>346</v>
      </c>
      <c r="E15" s="444">
        <v>8</v>
      </c>
      <c r="F15" s="446"/>
      <c r="G15" s="443"/>
      <c r="H15" s="203">
        <f>+E15*F15</f>
        <v>0</v>
      </c>
      <c r="I15" s="204">
        <f>E15*G15</f>
        <v>0</v>
      </c>
      <c r="J15"/>
      <c r="K15" s="190"/>
      <c r="L15" s="190"/>
      <c r="M15"/>
      <c r="N15"/>
      <c r="O15"/>
    </row>
    <row r="16" spans="1:15" s="199" customFormat="1" ht="15" customHeight="1" x14ac:dyDescent="0.25">
      <c r="A16" s="195"/>
      <c r="B16" s="196" t="s">
        <v>57</v>
      </c>
      <c r="C16" s="212" t="s">
        <v>623</v>
      </c>
      <c r="D16" s="481" t="s">
        <v>346</v>
      </c>
      <c r="E16" s="444">
        <v>9</v>
      </c>
      <c r="F16" s="446"/>
      <c r="G16" s="443"/>
      <c r="H16" s="203">
        <f>+E16*F16</f>
        <v>0</v>
      </c>
      <c r="I16" s="204">
        <f>E16*G16</f>
        <v>0</v>
      </c>
      <c r="J16"/>
      <c r="K16" s="190"/>
      <c r="L16" s="190"/>
      <c r="M16"/>
      <c r="N16"/>
      <c r="O16"/>
    </row>
    <row r="17" spans="1:16" s="199" customFormat="1" ht="15" customHeight="1" x14ac:dyDescent="0.25">
      <c r="A17" s="195"/>
      <c r="B17" s="213" t="s">
        <v>58</v>
      </c>
      <c r="C17" s="212" t="s">
        <v>624</v>
      </c>
      <c r="D17" s="481" t="s">
        <v>346</v>
      </c>
      <c r="E17" s="444">
        <v>4</v>
      </c>
      <c r="F17" s="446"/>
      <c r="G17" s="443"/>
      <c r="H17" s="203">
        <f>+E17*F17</f>
        <v>0</v>
      </c>
      <c r="I17" s="204">
        <f>E17*G17</f>
        <v>0</v>
      </c>
      <c r="J17"/>
      <c r="K17" s="190"/>
      <c r="L17" s="190"/>
      <c r="M17"/>
      <c r="N17"/>
      <c r="O17"/>
    </row>
    <row r="18" spans="1:16" s="199" customFormat="1" ht="15" customHeight="1" x14ac:dyDescent="0.25">
      <c r="A18" s="195"/>
      <c r="B18" s="213" t="s">
        <v>59</v>
      </c>
      <c r="C18" s="212" t="s">
        <v>625</v>
      </c>
      <c r="D18" s="481" t="s">
        <v>346</v>
      </c>
      <c r="E18" s="444">
        <v>4</v>
      </c>
      <c r="F18" s="446"/>
      <c r="G18" s="443"/>
      <c r="H18" s="203">
        <f>+E18*F18</f>
        <v>0</v>
      </c>
      <c r="I18" s="204">
        <f>E18*G18</f>
        <v>0</v>
      </c>
      <c r="J18"/>
      <c r="K18" s="190"/>
      <c r="L18" s="190"/>
      <c r="M18"/>
      <c r="N18"/>
      <c r="O18"/>
    </row>
    <row r="19" spans="1:16" s="199" customFormat="1" ht="15" customHeight="1" x14ac:dyDescent="0.25">
      <c r="A19" s="195"/>
      <c r="B19" s="213" t="s">
        <v>60</v>
      </c>
      <c r="C19" s="212" t="s">
        <v>626</v>
      </c>
      <c r="D19" s="481" t="s">
        <v>346</v>
      </c>
      <c r="E19" s="444">
        <v>1</v>
      </c>
      <c r="F19" s="446"/>
      <c r="G19" s="443"/>
      <c r="H19" s="203">
        <f t="shared" ref="H19:H22" si="0">+E19*F19</f>
        <v>0</v>
      </c>
      <c r="I19" s="204">
        <f t="shared" ref="I19:I22" si="1">E19*G19</f>
        <v>0</v>
      </c>
      <c r="J19"/>
      <c r="K19" s="190"/>
      <c r="L19" s="190"/>
      <c r="M19"/>
      <c r="N19"/>
      <c r="O19"/>
    </row>
    <row r="20" spans="1:16" s="199" customFormat="1" ht="15" customHeight="1" x14ac:dyDescent="0.25">
      <c r="A20" s="195"/>
      <c r="B20" s="213" t="s">
        <v>61</v>
      </c>
      <c r="C20" s="212" t="s">
        <v>627</v>
      </c>
      <c r="D20" s="481" t="s">
        <v>346</v>
      </c>
      <c r="E20" s="444">
        <v>2</v>
      </c>
      <c r="F20" s="446"/>
      <c r="G20" s="443"/>
      <c r="H20" s="203">
        <f t="shared" si="0"/>
        <v>0</v>
      </c>
      <c r="I20" s="204">
        <f t="shared" si="1"/>
        <v>0</v>
      </c>
      <c r="J20"/>
      <c r="K20" s="190"/>
      <c r="L20" s="190"/>
      <c r="M20"/>
      <c r="N20"/>
      <c r="O20"/>
    </row>
    <row r="21" spans="1:16" s="199" customFormat="1" ht="15" customHeight="1" x14ac:dyDescent="0.25">
      <c r="A21" s="195"/>
      <c r="B21" s="213" t="s">
        <v>62</v>
      </c>
      <c r="C21" s="212" t="s">
        <v>628</v>
      </c>
      <c r="D21" s="481" t="s">
        <v>346</v>
      </c>
      <c r="E21" s="444">
        <v>2</v>
      </c>
      <c r="F21" s="446"/>
      <c r="G21" s="443"/>
      <c r="H21" s="203">
        <f t="shared" si="0"/>
        <v>0</v>
      </c>
      <c r="I21" s="204">
        <f t="shared" si="1"/>
        <v>0</v>
      </c>
      <c r="J21"/>
      <c r="K21" s="190"/>
      <c r="L21" s="190"/>
      <c r="M21"/>
      <c r="N21"/>
      <c r="O21"/>
    </row>
    <row r="22" spans="1:16" s="199" customFormat="1" ht="15" customHeight="1" x14ac:dyDescent="0.25">
      <c r="A22" s="195"/>
      <c r="B22" s="213" t="s">
        <v>512</v>
      </c>
      <c r="C22" s="205" t="s">
        <v>629</v>
      </c>
      <c r="D22" s="481" t="s">
        <v>346</v>
      </c>
      <c r="E22" s="444">
        <v>2</v>
      </c>
      <c r="F22" s="446"/>
      <c r="G22" s="443"/>
      <c r="H22" s="203">
        <f t="shared" si="0"/>
        <v>0</v>
      </c>
      <c r="I22" s="204">
        <f t="shared" si="1"/>
        <v>0</v>
      </c>
      <c r="J22"/>
      <c r="K22" s="190"/>
      <c r="L22" s="190"/>
      <c r="M22"/>
      <c r="N22"/>
      <c r="O22"/>
      <c r="P22" s="214"/>
    </row>
    <row r="23" spans="1:16" s="199" customFormat="1" ht="5.25" customHeight="1" x14ac:dyDescent="0.25">
      <c r="A23" s="195"/>
      <c r="B23" s="213"/>
      <c r="C23" s="205"/>
      <c r="D23" s="481"/>
      <c r="E23" s="444"/>
      <c r="F23" s="446"/>
      <c r="G23" s="443"/>
      <c r="H23" s="203"/>
      <c r="I23" s="204"/>
      <c r="J23"/>
      <c r="K23" s="190"/>
      <c r="L23" s="190"/>
      <c r="M23"/>
      <c r="N23"/>
      <c r="O23"/>
      <c r="P23" s="214"/>
    </row>
    <row r="24" spans="1:16" s="199" customFormat="1" ht="15" customHeight="1" x14ac:dyDescent="0.25">
      <c r="A24" s="195">
        <v>5</v>
      </c>
      <c r="B24" s="196"/>
      <c r="C24" s="197" t="s">
        <v>574</v>
      </c>
      <c r="D24" s="481" t="s">
        <v>36</v>
      </c>
      <c r="E24" s="482">
        <v>1</v>
      </c>
      <c r="F24" s="446"/>
      <c r="G24" s="443"/>
      <c r="H24" s="463">
        <f>+E24*F24</f>
        <v>0</v>
      </c>
      <c r="I24" s="470">
        <f>+E24*G24</f>
        <v>0</v>
      </c>
      <c r="J24"/>
      <c r="K24" s="190"/>
      <c r="L24" s="190"/>
      <c r="M24"/>
      <c r="N24"/>
      <c r="O24"/>
      <c r="P24" s="214"/>
    </row>
    <row r="25" spans="1:16" s="199" customFormat="1" ht="6.75" customHeight="1" x14ac:dyDescent="0.25">
      <c r="A25" s="195"/>
      <c r="B25" s="213"/>
      <c r="C25" s="205"/>
      <c r="D25" s="481"/>
      <c r="E25" s="444"/>
      <c r="F25" s="446"/>
      <c r="G25" s="443"/>
      <c r="H25" s="203"/>
      <c r="I25" s="204"/>
      <c r="J25"/>
      <c r="K25" s="190"/>
      <c r="L25" s="190"/>
      <c r="M25"/>
      <c r="N25"/>
      <c r="O25"/>
      <c r="P25" s="214"/>
    </row>
    <row r="26" spans="1:16" s="199" customFormat="1" ht="15" customHeight="1" x14ac:dyDescent="0.25">
      <c r="A26" s="488"/>
      <c r="B26" s="449"/>
      <c r="C26" s="468"/>
      <c r="D26" s="481"/>
      <c r="E26" s="444"/>
      <c r="F26" s="446"/>
      <c r="G26" s="443"/>
      <c r="H26" s="203">
        <f t="shared" ref="H26:H35" si="2">+E26*F26</f>
        <v>0</v>
      </c>
      <c r="I26" s="204">
        <f t="shared" ref="I26:I35" si="3">E26*G26</f>
        <v>0</v>
      </c>
      <c r="J26"/>
      <c r="K26" s="190"/>
      <c r="L26" s="190"/>
      <c r="M26"/>
      <c r="N26"/>
      <c r="O26"/>
      <c r="P26" s="214"/>
    </row>
    <row r="27" spans="1:16" s="199" customFormat="1" ht="15" customHeight="1" x14ac:dyDescent="0.25">
      <c r="A27" s="488"/>
      <c r="B27" s="449"/>
      <c r="C27" s="468"/>
      <c r="D27" s="481"/>
      <c r="E27" s="444"/>
      <c r="F27" s="446"/>
      <c r="G27" s="443"/>
      <c r="H27" s="203">
        <f t="shared" si="2"/>
        <v>0</v>
      </c>
      <c r="I27" s="204">
        <f t="shared" si="3"/>
        <v>0</v>
      </c>
      <c r="J27"/>
      <c r="K27" s="190"/>
      <c r="L27" s="190"/>
      <c r="M27"/>
      <c r="N27"/>
      <c r="O27"/>
      <c r="P27" s="214"/>
    </row>
    <row r="28" spans="1:16" s="199" customFormat="1" ht="15" customHeight="1" x14ac:dyDescent="0.25">
      <c r="A28" s="488"/>
      <c r="B28" s="449"/>
      <c r="C28" s="468"/>
      <c r="D28" s="481"/>
      <c r="E28" s="444"/>
      <c r="F28" s="446"/>
      <c r="G28" s="443"/>
      <c r="H28" s="203">
        <f t="shared" si="2"/>
        <v>0</v>
      </c>
      <c r="I28" s="204">
        <f t="shared" si="3"/>
        <v>0</v>
      </c>
      <c r="J28"/>
      <c r="K28" s="190"/>
      <c r="L28" s="190"/>
      <c r="M28"/>
      <c r="N28"/>
      <c r="O28"/>
      <c r="P28" s="214"/>
    </row>
    <row r="29" spans="1:16" s="199" customFormat="1" ht="15" customHeight="1" x14ac:dyDescent="0.25">
      <c r="A29" s="488"/>
      <c r="B29" s="449"/>
      <c r="C29" s="468"/>
      <c r="D29" s="481"/>
      <c r="E29" s="444"/>
      <c r="F29" s="446"/>
      <c r="G29" s="443"/>
      <c r="H29" s="203">
        <f t="shared" si="2"/>
        <v>0</v>
      </c>
      <c r="I29" s="204">
        <f t="shared" si="3"/>
        <v>0</v>
      </c>
      <c r="J29"/>
      <c r="K29" s="190"/>
      <c r="L29" s="190"/>
      <c r="M29"/>
      <c r="N29"/>
      <c r="O29"/>
      <c r="P29" s="214"/>
    </row>
    <row r="30" spans="1:16" s="199" customFormat="1" ht="15" customHeight="1" x14ac:dyDescent="0.25">
      <c r="A30" s="488"/>
      <c r="B30" s="449"/>
      <c r="C30" s="468"/>
      <c r="D30" s="481"/>
      <c r="E30" s="444"/>
      <c r="F30" s="446"/>
      <c r="G30" s="443"/>
      <c r="H30" s="203">
        <f t="shared" si="2"/>
        <v>0</v>
      </c>
      <c r="I30" s="204">
        <f t="shared" si="3"/>
        <v>0</v>
      </c>
      <c r="J30"/>
      <c r="K30" s="190"/>
      <c r="L30" s="190"/>
      <c r="M30"/>
      <c r="N30"/>
      <c r="O30"/>
      <c r="P30" s="214"/>
    </row>
    <row r="31" spans="1:16" s="199" customFormat="1" ht="15" customHeight="1" x14ac:dyDescent="0.25">
      <c r="A31" s="488"/>
      <c r="B31" s="449"/>
      <c r="C31" s="468"/>
      <c r="D31" s="481"/>
      <c r="E31" s="444"/>
      <c r="F31" s="446"/>
      <c r="G31" s="443"/>
      <c r="H31" s="203">
        <f t="shared" si="2"/>
        <v>0</v>
      </c>
      <c r="I31" s="204">
        <f t="shared" si="3"/>
        <v>0</v>
      </c>
      <c r="J31"/>
      <c r="K31" s="190"/>
      <c r="L31" s="190"/>
      <c r="M31"/>
      <c r="N31"/>
      <c r="O31"/>
      <c r="P31" s="214"/>
    </row>
    <row r="32" spans="1:16" s="199" customFormat="1" ht="15" customHeight="1" x14ac:dyDescent="0.25">
      <c r="A32" s="488"/>
      <c r="B32" s="449"/>
      <c r="C32" s="468"/>
      <c r="D32" s="481"/>
      <c r="E32" s="444"/>
      <c r="F32" s="446"/>
      <c r="G32" s="443"/>
      <c r="H32" s="203">
        <f t="shared" si="2"/>
        <v>0</v>
      </c>
      <c r="I32" s="204">
        <f t="shared" si="3"/>
        <v>0</v>
      </c>
      <c r="J32"/>
      <c r="K32" s="190"/>
      <c r="L32" s="190"/>
      <c r="M32"/>
      <c r="N32"/>
      <c r="O32"/>
      <c r="P32" s="214"/>
    </row>
    <row r="33" spans="1:16" s="199" customFormat="1" ht="15" customHeight="1" x14ac:dyDescent="0.25">
      <c r="A33" s="488"/>
      <c r="B33" s="449"/>
      <c r="C33" s="468"/>
      <c r="D33" s="481"/>
      <c r="E33" s="444"/>
      <c r="F33" s="446"/>
      <c r="G33" s="443"/>
      <c r="H33" s="203">
        <f t="shared" si="2"/>
        <v>0</v>
      </c>
      <c r="I33" s="204">
        <f t="shared" si="3"/>
        <v>0</v>
      </c>
      <c r="J33"/>
      <c r="K33" s="190"/>
      <c r="L33" s="190"/>
      <c r="M33"/>
      <c r="N33"/>
      <c r="O33"/>
      <c r="P33" s="214"/>
    </row>
    <row r="34" spans="1:16" s="199" customFormat="1" ht="15" customHeight="1" x14ac:dyDescent="0.25">
      <c r="A34" s="488"/>
      <c r="B34" s="449"/>
      <c r="C34" s="468"/>
      <c r="D34" s="481"/>
      <c r="E34" s="444"/>
      <c r="F34" s="446"/>
      <c r="G34" s="443"/>
      <c r="H34" s="203">
        <f t="shared" si="2"/>
        <v>0</v>
      </c>
      <c r="I34" s="204">
        <f t="shared" si="3"/>
        <v>0</v>
      </c>
      <c r="J34"/>
      <c r="K34" s="190"/>
      <c r="L34" s="190"/>
      <c r="M34"/>
      <c r="N34"/>
      <c r="O34"/>
      <c r="P34" s="214"/>
    </row>
    <row r="35" spans="1:16" s="199" customFormat="1" ht="15" customHeight="1" x14ac:dyDescent="0.25">
      <c r="A35" s="488"/>
      <c r="B35" s="449"/>
      <c r="C35" s="468"/>
      <c r="D35" s="481"/>
      <c r="E35" s="444"/>
      <c r="F35" s="446"/>
      <c r="G35" s="443"/>
      <c r="H35" s="203">
        <f t="shared" si="2"/>
        <v>0</v>
      </c>
      <c r="I35" s="204">
        <f t="shared" si="3"/>
        <v>0</v>
      </c>
      <c r="J35"/>
      <c r="K35" s="190"/>
      <c r="L35" s="190"/>
      <c r="M35"/>
      <c r="N35"/>
      <c r="O35"/>
      <c r="P35" s="214"/>
    </row>
    <row r="36" spans="1:16" s="214" customFormat="1" ht="7.5" customHeight="1" thickBot="1" x14ac:dyDescent="0.3">
      <c r="A36" s="471"/>
      <c r="B36" s="472"/>
      <c r="C36" s="473"/>
      <c r="D36" s="479"/>
      <c r="E36" s="480"/>
      <c r="F36" s="474"/>
      <c r="G36" s="475"/>
      <c r="H36" s="474"/>
      <c r="I36" s="475"/>
      <c r="J36"/>
      <c r="K36" s="302"/>
      <c r="L36" s="302"/>
      <c r="M36"/>
    </row>
    <row r="37" spans="1:16" s="214" customFormat="1" ht="15" customHeight="1" thickBot="1" x14ac:dyDescent="0.3">
      <c r="A37" s="934" t="s">
        <v>347</v>
      </c>
      <c r="B37" s="935"/>
      <c r="C37" s="935"/>
      <c r="D37" s="936"/>
      <c r="E37" s="936"/>
      <c r="F37" s="936"/>
      <c r="G37" s="936"/>
      <c r="H37" s="476">
        <f>H8+H9+H13+H12+H24+SUM(H26:H35)</f>
        <v>0</v>
      </c>
      <c r="I37" s="477">
        <f>I8+I9+I13+I12+I24+SUM(I26:I35)</f>
        <v>0</v>
      </c>
      <c r="J37"/>
      <c r="M37"/>
    </row>
    <row r="38" spans="1:16" x14ac:dyDescent="0.25">
      <c r="A38" s="2" t="str">
        <f>'C 1.1'!$A$88</f>
        <v>Las cantidades son meramente orientativas, las mismas deben coincidir con lo presentado en la Oferta Técnica</v>
      </c>
      <c r="B38" s="191"/>
      <c r="C38" s="191"/>
      <c r="J38"/>
    </row>
    <row r="39" spans="1:16" x14ac:dyDescent="0.25">
      <c r="A39" s="2" t="str">
        <f>'C 1.1'!$A$89</f>
        <v>El Oferente deberá ajustar el itemizado descripto en las filas disponibles en consonacia con lo descripto en la Oferta Técnica.</v>
      </c>
      <c r="F39" s="478"/>
    </row>
    <row r="42" spans="1:16" ht="15.75" x14ac:dyDescent="0.25">
      <c r="D42" s="768" t="s">
        <v>572</v>
      </c>
      <c r="E42" s="768"/>
      <c r="F42" s="768"/>
      <c r="G42" s="18"/>
      <c r="H42" s="768" t="s">
        <v>572</v>
      </c>
      <c r="I42" s="768"/>
    </row>
    <row r="43" spans="1:16" ht="15.75" x14ac:dyDescent="0.25">
      <c r="D43" s="769" t="s">
        <v>671</v>
      </c>
      <c r="E43" s="769"/>
      <c r="F43" s="769"/>
      <c r="G43" s="18"/>
      <c r="H43" s="769" t="s">
        <v>573</v>
      </c>
      <c r="I43" s="769"/>
    </row>
    <row r="44" spans="1:16" x14ac:dyDescent="0.25">
      <c r="D44" s="19"/>
      <c r="E44" s="19"/>
      <c r="F44" s="18"/>
      <c r="G44" s="18"/>
      <c r="H44" s="18"/>
      <c r="I44" s="18"/>
    </row>
  </sheetData>
  <sheetProtection algorithmName="SHA-512" hashValue="91EW9pb2mJ1XZSALkpc3Yp/6fIf8ZpqsX3cceIthiSoFkaAgp36HPw+8NquohWSDl1kWm23T+Jvs6ifoht25aQ==" saltValue="55ehcJNByJa6Nl36/rhrcw==" spinCount="100000" sheet="1" objects="1" scenarios="1"/>
  <protectedRanges>
    <protectedRange sqref="D8:G36" name="Rango1"/>
    <protectedRange sqref="K6" name="Rango1_1"/>
  </protectedRanges>
  <mergeCells count="13">
    <mergeCell ref="D42:F42"/>
    <mergeCell ref="H42:I42"/>
    <mergeCell ref="D43:F43"/>
    <mergeCell ref="H43:I43"/>
    <mergeCell ref="A37:G37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6" fitToHeight="0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L50"/>
  <sheetViews>
    <sheetView view="pageBreakPreview" topLeftCell="A4" zoomScale="60" zoomScaleNormal="100" workbookViewId="0">
      <selection activeCell="L63" sqref="L63"/>
    </sheetView>
  </sheetViews>
  <sheetFormatPr baseColWidth="10" defaultRowHeight="12.75" x14ac:dyDescent="0.25"/>
  <cols>
    <col min="1" max="1" width="5.5703125" style="18" customWidth="1"/>
    <col min="2" max="2" width="6.28515625" style="18" customWidth="1"/>
    <col min="3" max="3" width="67.28515625" style="18" customWidth="1"/>
    <col min="4" max="4" width="8.5703125" style="18" customWidth="1"/>
    <col min="5" max="5" width="5.7109375" style="18" customWidth="1"/>
    <col min="6" max="6" width="13.85546875" style="18" bestFit="1" customWidth="1"/>
    <col min="7" max="7" width="24.140625" style="18" bestFit="1" customWidth="1"/>
    <col min="8" max="8" width="15.7109375" style="18" customWidth="1"/>
    <col min="9" max="9" width="21.28515625" style="18" bestFit="1" customWidth="1"/>
    <col min="10" max="10" width="11.42578125" style="18"/>
    <col min="11" max="12" width="14.85546875" style="18" bestFit="1" customWidth="1"/>
    <col min="13" max="16384" width="11.42578125" style="18"/>
  </cols>
  <sheetData>
    <row r="1" spans="1:12" s="2" customFormat="1" ht="69.95" customHeight="1" x14ac:dyDescent="0.2">
      <c r="A1" s="920" t="str">
        <f>INDICE!$A$1</f>
        <v>MEJORAMIENTO DE LA RED DE AT (132 KV) DE LA PROVINCIA DE MENDOZA 
DEPARTAMENTOS DE SAN RAFAEL Y GENERAL ALVEAR</v>
      </c>
      <c r="B1" s="921"/>
      <c r="C1" s="921"/>
      <c r="D1" s="921"/>
      <c r="E1" s="921"/>
      <c r="F1" s="921"/>
      <c r="G1" s="921"/>
      <c r="H1" s="921"/>
      <c r="I1" s="922"/>
      <c r="J1" s="14"/>
      <c r="K1" s="14"/>
      <c r="L1" s="14"/>
    </row>
    <row r="2" spans="1:12" s="2" customFormat="1" ht="9.9499999999999993" customHeight="1" thickBot="1" x14ac:dyDescent="0.25">
      <c r="J2" s="14"/>
      <c r="K2" s="14"/>
      <c r="L2" s="14"/>
    </row>
    <row r="3" spans="1:12" s="2" customFormat="1" ht="23.25" customHeight="1" thickBot="1" x14ac:dyDescent="0.25">
      <c r="A3" s="879" t="str">
        <f>+INDICE!C15</f>
        <v>C-2.3 Montajes LAT DT 132 KV LAT NHIV/ETSR A ET PISR</v>
      </c>
      <c r="B3" s="880"/>
      <c r="C3" s="880"/>
      <c r="D3" s="880"/>
      <c r="E3" s="880"/>
      <c r="F3" s="880"/>
      <c r="G3" s="880"/>
      <c r="H3" s="880"/>
      <c r="I3" s="881"/>
      <c r="J3" s="14"/>
      <c r="K3" s="14"/>
      <c r="L3" s="14"/>
    </row>
    <row r="4" spans="1:12" s="2" customFormat="1" ht="12" customHeight="1" thickBot="1" x14ac:dyDescent="0.25">
      <c r="J4" s="14"/>
      <c r="K4" s="14"/>
      <c r="L4" s="14"/>
    </row>
    <row r="5" spans="1:12" s="14" customFormat="1" ht="15" customHeight="1" x14ac:dyDescent="0.25">
      <c r="A5" s="952" t="s">
        <v>28</v>
      </c>
      <c r="B5" s="955" t="s">
        <v>29</v>
      </c>
      <c r="C5" s="219"/>
      <c r="D5" s="943" t="s">
        <v>30</v>
      </c>
      <c r="E5" s="943" t="s">
        <v>31</v>
      </c>
      <c r="F5" s="871" t="s">
        <v>32</v>
      </c>
      <c r="G5" s="947"/>
      <c r="H5" s="871" t="s">
        <v>33</v>
      </c>
      <c r="I5" s="950"/>
    </row>
    <row r="6" spans="1:12" s="14" customFormat="1" ht="18" customHeight="1" x14ac:dyDescent="0.25">
      <c r="A6" s="953"/>
      <c r="B6" s="956"/>
      <c r="C6" s="220" t="s">
        <v>34</v>
      </c>
      <c r="D6" s="944"/>
      <c r="E6" s="944"/>
      <c r="F6" s="949"/>
      <c r="G6" s="949"/>
      <c r="H6" s="949"/>
      <c r="I6" s="951"/>
    </row>
    <row r="7" spans="1:12" s="14" customFormat="1" ht="33.75" customHeight="1" thickBot="1" x14ac:dyDescent="0.3">
      <c r="A7" s="954"/>
      <c r="B7" s="957"/>
      <c r="C7" s="221"/>
      <c r="D7" s="945"/>
      <c r="E7" s="945"/>
      <c r="F7" s="177" t="s">
        <v>21</v>
      </c>
      <c r="G7" s="177" t="s">
        <v>22</v>
      </c>
      <c r="H7" s="177" t="s">
        <v>21</v>
      </c>
      <c r="I7" s="177" t="s">
        <v>22</v>
      </c>
    </row>
    <row r="8" spans="1:12" s="214" customFormat="1" ht="15" customHeight="1" x14ac:dyDescent="0.25">
      <c r="A8" s="180">
        <v>1</v>
      </c>
      <c r="B8" s="181"/>
      <c r="C8" s="184" t="s">
        <v>348</v>
      </c>
      <c r="D8" s="486"/>
      <c r="E8" s="486"/>
      <c r="F8" s="500"/>
      <c r="G8" s="501"/>
      <c r="H8" s="222">
        <f>H9+H10+H11</f>
        <v>0</v>
      </c>
      <c r="I8" s="223">
        <f>I9+I10+I11</f>
        <v>0</v>
      </c>
      <c r="K8" s="215"/>
      <c r="L8" s="215"/>
    </row>
    <row r="9" spans="1:12" s="214" customFormat="1" ht="15" customHeight="1" x14ac:dyDescent="0.25">
      <c r="A9" s="180"/>
      <c r="B9" s="181" t="s">
        <v>35</v>
      </c>
      <c r="C9" s="224" t="s">
        <v>349</v>
      </c>
      <c r="D9" s="444" t="s">
        <v>38</v>
      </c>
      <c r="E9" s="502">
        <v>57</v>
      </c>
      <c r="F9" s="503"/>
      <c r="G9" s="504"/>
      <c r="H9" s="494">
        <f>+E9*F9</f>
        <v>0</v>
      </c>
      <c r="I9" s="489">
        <f>+E9*G9</f>
        <v>0</v>
      </c>
      <c r="K9" s="495"/>
      <c r="L9" s="495"/>
    </row>
    <row r="10" spans="1:12" s="214" customFormat="1" ht="15" customHeight="1" x14ac:dyDescent="0.25">
      <c r="A10" s="180"/>
      <c r="B10" s="181" t="s">
        <v>106</v>
      </c>
      <c r="C10" s="182" t="s">
        <v>350</v>
      </c>
      <c r="D10" s="444" t="s">
        <v>38</v>
      </c>
      <c r="E10" s="502">
        <v>8</v>
      </c>
      <c r="F10" s="503"/>
      <c r="G10" s="504"/>
      <c r="H10" s="494">
        <f>+E10*F10</f>
        <v>0</v>
      </c>
      <c r="I10" s="489">
        <f>+E10*G10</f>
        <v>0</v>
      </c>
      <c r="K10" s="495"/>
      <c r="L10" s="495"/>
    </row>
    <row r="11" spans="1:12" s="214" customFormat="1" ht="15" customHeight="1" x14ac:dyDescent="0.25">
      <c r="A11" s="180"/>
      <c r="B11" s="181" t="s">
        <v>108</v>
      </c>
      <c r="C11" s="182" t="s">
        <v>351</v>
      </c>
      <c r="D11" s="444" t="s">
        <v>38</v>
      </c>
      <c r="E11" s="502">
        <v>6</v>
      </c>
      <c r="F11" s="503"/>
      <c r="G11" s="504"/>
      <c r="H11" s="494">
        <f>+E11*F11</f>
        <v>0</v>
      </c>
      <c r="I11" s="489">
        <f>+E11*G11</f>
        <v>0</v>
      </c>
      <c r="K11" s="495"/>
      <c r="L11" s="495"/>
    </row>
    <row r="12" spans="1:12" s="214" customFormat="1" ht="3.75" customHeight="1" x14ac:dyDescent="0.25">
      <c r="A12" s="180"/>
      <c r="B12" s="181"/>
      <c r="C12" s="182"/>
      <c r="D12" s="444"/>
      <c r="E12" s="502"/>
      <c r="F12" s="503"/>
      <c r="G12" s="504"/>
      <c r="H12" s="494"/>
      <c r="I12" s="489"/>
      <c r="K12" s="495"/>
      <c r="L12" s="495"/>
    </row>
    <row r="13" spans="1:12" s="214" customFormat="1" ht="15" customHeight="1" x14ac:dyDescent="0.25">
      <c r="A13" s="180">
        <v>2</v>
      </c>
      <c r="B13" s="181"/>
      <c r="C13" s="178" t="s">
        <v>352</v>
      </c>
      <c r="D13" s="486"/>
      <c r="E13" s="486"/>
      <c r="F13" s="505"/>
      <c r="G13" s="504"/>
      <c r="H13" s="490">
        <f>+H14+H15</f>
        <v>0</v>
      </c>
      <c r="I13" s="496">
        <f>I14+I15</f>
        <v>0</v>
      </c>
    </row>
    <row r="14" spans="1:12" s="214" customFormat="1" ht="15" customHeight="1" x14ac:dyDescent="0.25">
      <c r="A14" s="180"/>
      <c r="B14" s="181" t="s">
        <v>37</v>
      </c>
      <c r="C14" s="224" t="s">
        <v>353</v>
      </c>
      <c r="D14" s="444" t="s">
        <v>38</v>
      </c>
      <c r="E14" s="502">
        <v>57</v>
      </c>
      <c r="F14" s="503"/>
      <c r="G14" s="504"/>
      <c r="H14" s="494">
        <f t="shared" ref="H14:H25" si="0">+E14*F14</f>
        <v>0</v>
      </c>
      <c r="I14" s="489">
        <f t="shared" ref="I14:I25" si="1">+E14*G14</f>
        <v>0</v>
      </c>
    </row>
    <row r="15" spans="1:12" s="214" customFormat="1" ht="15" customHeight="1" x14ac:dyDescent="0.25">
      <c r="A15" s="180"/>
      <c r="B15" s="181" t="s">
        <v>39</v>
      </c>
      <c r="C15" s="182" t="s">
        <v>338</v>
      </c>
      <c r="D15" s="444" t="s">
        <v>38</v>
      </c>
      <c r="E15" s="502">
        <v>14</v>
      </c>
      <c r="F15" s="503"/>
      <c r="G15" s="504"/>
      <c r="H15" s="494">
        <f t="shared" si="0"/>
        <v>0</v>
      </c>
      <c r="I15" s="489">
        <f t="shared" si="1"/>
        <v>0</v>
      </c>
    </row>
    <row r="16" spans="1:12" s="214" customFormat="1" ht="4.5" customHeight="1" x14ac:dyDescent="0.25">
      <c r="A16" s="180"/>
      <c r="B16" s="181"/>
      <c r="C16" s="182"/>
      <c r="D16" s="444"/>
      <c r="E16" s="502"/>
      <c r="F16" s="503"/>
      <c r="G16" s="504"/>
      <c r="H16" s="494"/>
      <c r="I16" s="489"/>
    </row>
    <row r="17" spans="1:9" s="214" customFormat="1" ht="15" customHeight="1" x14ac:dyDescent="0.25">
      <c r="A17" s="180">
        <v>3</v>
      </c>
      <c r="B17" s="181"/>
      <c r="C17" s="178" t="s">
        <v>354</v>
      </c>
      <c r="D17" s="444" t="s">
        <v>330</v>
      </c>
      <c r="E17" s="502">
        <v>14</v>
      </c>
      <c r="F17" s="503"/>
      <c r="G17" s="504"/>
      <c r="H17" s="490">
        <f t="shared" si="0"/>
        <v>0</v>
      </c>
      <c r="I17" s="496">
        <f t="shared" si="1"/>
        <v>0</v>
      </c>
    </row>
    <row r="18" spans="1:9" s="214" customFormat="1" ht="6.75" customHeight="1" x14ac:dyDescent="0.25">
      <c r="A18" s="180"/>
      <c r="B18" s="181"/>
      <c r="C18" s="178"/>
      <c r="D18" s="444"/>
      <c r="E18" s="502"/>
      <c r="F18" s="503"/>
      <c r="G18" s="504"/>
      <c r="H18" s="490"/>
      <c r="I18" s="496"/>
    </row>
    <row r="19" spans="1:9" s="214" customFormat="1" ht="41.25" customHeight="1" x14ac:dyDescent="0.25">
      <c r="A19" s="180">
        <v>4</v>
      </c>
      <c r="B19" s="181"/>
      <c r="C19" s="225" t="s">
        <v>355</v>
      </c>
      <c r="D19" s="444" t="s">
        <v>330</v>
      </c>
      <c r="E19" s="502">
        <v>14</v>
      </c>
      <c r="F19" s="503"/>
      <c r="G19" s="504"/>
      <c r="H19" s="490">
        <f t="shared" si="0"/>
        <v>0</v>
      </c>
      <c r="I19" s="496">
        <f t="shared" si="1"/>
        <v>0</v>
      </c>
    </row>
    <row r="20" spans="1:9" s="214" customFormat="1" ht="2.25" customHeight="1" x14ac:dyDescent="0.25">
      <c r="A20" s="180"/>
      <c r="B20" s="181"/>
      <c r="C20" s="225"/>
      <c r="D20" s="444"/>
      <c r="E20" s="502"/>
      <c r="F20" s="503"/>
      <c r="G20" s="504"/>
      <c r="H20" s="490"/>
      <c r="I20" s="496"/>
    </row>
    <row r="21" spans="1:9" s="214" customFormat="1" ht="15" customHeight="1" x14ac:dyDescent="0.25">
      <c r="A21" s="180">
        <v>5</v>
      </c>
      <c r="B21" s="181"/>
      <c r="C21" s="178" t="s">
        <v>356</v>
      </c>
      <c r="D21" s="444" t="s">
        <v>38</v>
      </c>
      <c r="E21" s="502">
        <v>852</v>
      </c>
      <c r="F21" s="503"/>
      <c r="G21" s="504"/>
      <c r="H21" s="490">
        <f t="shared" si="0"/>
        <v>0</v>
      </c>
      <c r="I21" s="496">
        <f t="shared" si="1"/>
        <v>0</v>
      </c>
    </row>
    <row r="22" spans="1:9" s="214" customFormat="1" ht="3.75" customHeight="1" x14ac:dyDescent="0.25">
      <c r="A22" s="180"/>
      <c r="B22" s="181"/>
      <c r="C22" s="178"/>
      <c r="D22" s="444"/>
      <c r="E22" s="502"/>
      <c r="F22" s="503"/>
      <c r="G22" s="504"/>
      <c r="H22" s="490"/>
      <c r="I22" s="496"/>
    </row>
    <row r="23" spans="1:9" s="214" customFormat="1" ht="15" customHeight="1" x14ac:dyDescent="0.25">
      <c r="A23" s="37">
        <v>6</v>
      </c>
      <c r="B23" s="36"/>
      <c r="C23" s="48" t="s">
        <v>410</v>
      </c>
      <c r="D23" s="444" t="s">
        <v>38</v>
      </c>
      <c r="E23" s="710">
        <v>5</v>
      </c>
      <c r="F23" s="503"/>
      <c r="G23" s="504"/>
      <c r="H23" s="490">
        <f t="shared" si="0"/>
        <v>0</v>
      </c>
      <c r="I23" s="496">
        <f>E23*G23</f>
        <v>0</v>
      </c>
    </row>
    <row r="24" spans="1:9" s="214" customFormat="1" ht="2.25" customHeight="1" x14ac:dyDescent="0.25">
      <c r="A24" s="37"/>
      <c r="B24" s="36"/>
      <c r="C24" s="48"/>
      <c r="D24" s="444"/>
      <c r="E24" s="375"/>
      <c r="F24" s="506"/>
      <c r="G24" s="504"/>
      <c r="H24" s="497"/>
      <c r="I24" s="496"/>
    </row>
    <row r="25" spans="1:9" s="214" customFormat="1" ht="15" customHeight="1" x14ac:dyDescent="0.25">
      <c r="A25" s="180">
        <v>7</v>
      </c>
      <c r="B25" s="181"/>
      <c r="C25" s="178" t="s">
        <v>357</v>
      </c>
      <c r="D25" s="444" t="s">
        <v>330</v>
      </c>
      <c r="E25" s="502">
        <v>14</v>
      </c>
      <c r="F25" s="503"/>
      <c r="G25" s="504"/>
      <c r="H25" s="490">
        <f t="shared" si="0"/>
        <v>0</v>
      </c>
      <c r="I25" s="496">
        <f t="shared" si="1"/>
        <v>0</v>
      </c>
    </row>
    <row r="26" spans="1:9" s="214" customFormat="1" ht="4.5" customHeight="1" x14ac:dyDescent="0.25">
      <c r="A26" s="180"/>
      <c r="B26" s="181"/>
      <c r="C26" s="178"/>
      <c r="D26" s="444"/>
      <c r="E26" s="502"/>
      <c r="F26" s="503"/>
      <c r="G26" s="504"/>
      <c r="H26" s="490"/>
      <c r="I26" s="496"/>
    </row>
    <row r="27" spans="1:9" s="214" customFormat="1" ht="15" customHeight="1" x14ac:dyDescent="0.25">
      <c r="A27" s="180">
        <v>8</v>
      </c>
      <c r="B27" s="181"/>
      <c r="C27" s="178" t="s">
        <v>574</v>
      </c>
      <c r="D27" s="444" t="s">
        <v>36</v>
      </c>
      <c r="E27" s="502">
        <v>1</v>
      </c>
      <c r="F27" s="503"/>
      <c r="G27" s="504"/>
      <c r="H27" s="490">
        <f t="shared" ref="H27" si="2">+E27*F27</f>
        <v>0</v>
      </c>
      <c r="I27" s="496">
        <f t="shared" ref="I27" si="3">+E27*G27</f>
        <v>0</v>
      </c>
    </row>
    <row r="28" spans="1:9" s="214" customFormat="1" ht="9" customHeight="1" x14ac:dyDescent="0.25">
      <c r="A28" s="180"/>
      <c r="B28" s="181"/>
      <c r="C28" s="178"/>
      <c r="D28" s="444"/>
      <c r="E28" s="502"/>
      <c r="F28" s="503"/>
      <c r="G28" s="507"/>
      <c r="H28" s="490"/>
      <c r="I28" s="496"/>
    </row>
    <row r="29" spans="1:9" s="214" customFormat="1" ht="15" customHeight="1" x14ac:dyDescent="0.25">
      <c r="A29" s="508"/>
      <c r="B29" s="185"/>
      <c r="C29" s="509"/>
      <c r="D29" s="444"/>
      <c r="E29" s="502"/>
      <c r="F29" s="503"/>
      <c r="G29" s="504"/>
      <c r="H29" s="494">
        <f t="shared" ref="H29:H38" si="4">+E29*F29</f>
        <v>0</v>
      </c>
      <c r="I29" s="489">
        <f t="shared" ref="I29:I38" si="5">+E29*G29</f>
        <v>0</v>
      </c>
    </row>
    <row r="30" spans="1:9" s="214" customFormat="1" ht="15" customHeight="1" x14ac:dyDescent="0.25">
      <c r="A30" s="508"/>
      <c r="B30" s="185"/>
      <c r="C30" s="509"/>
      <c r="D30" s="444"/>
      <c r="E30" s="502"/>
      <c r="F30" s="503"/>
      <c r="G30" s="504"/>
      <c r="H30" s="494">
        <f t="shared" si="4"/>
        <v>0</v>
      </c>
      <c r="I30" s="489">
        <f t="shared" si="5"/>
        <v>0</v>
      </c>
    </row>
    <row r="31" spans="1:9" s="214" customFormat="1" ht="15" customHeight="1" x14ac:dyDescent="0.25">
      <c r="A31" s="508"/>
      <c r="B31" s="185"/>
      <c r="C31" s="509"/>
      <c r="D31" s="444"/>
      <c r="E31" s="502"/>
      <c r="F31" s="503"/>
      <c r="G31" s="504"/>
      <c r="H31" s="494">
        <f t="shared" si="4"/>
        <v>0</v>
      </c>
      <c r="I31" s="489">
        <f t="shared" si="5"/>
        <v>0</v>
      </c>
    </row>
    <row r="32" spans="1:9" s="214" customFormat="1" ht="15" customHeight="1" x14ac:dyDescent="0.25">
      <c r="A32" s="508"/>
      <c r="B32" s="185"/>
      <c r="C32" s="509"/>
      <c r="D32" s="444"/>
      <c r="E32" s="502"/>
      <c r="F32" s="503"/>
      <c r="G32" s="504"/>
      <c r="H32" s="494">
        <f t="shared" si="4"/>
        <v>0</v>
      </c>
      <c r="I32" s="489">
        <f t="shared" si="5"/>
        <v>0</v>
      </c>
    </row>
    <row r="33" spans="1:9" s="214" customFormat="1" ht="15" customHeight="1" x14ac:dyDescent="0.25">
      <c r="A33" s="508"/>
      <c r="B33" s="185"/>
      <c r="C33" s="509"/>
      <c r="D33" s="444"/>
      <c r="E33" s="502"/>
      <c r="F33" s="503"/>
      <c r="G33" s="504"/>
      <c r="H33" s="494">
        <f t="shared" si="4"/>
        <v>0</v>
      </c>
      <c r="I33" s="489">
        <f t="shared" si="5"/>
        <v>0</v>
      </c>
    </row>
    <row r="34" spans="1:9" s="214" customFormat="1" ht="15" customHeight="1" x14ac:dyDescent="0.25">
      <c r="A34" s="508"/>
      <c r="B34" s="185"/>
      <c r="C34" s="509"/>
      <c r="D34" s="444"/>
      <c r="E34" s="502"/>
      <c r="F34" s="503"/>
      <c r="G34" s="504"/>
      <c r="H34" s="494">
        <f t="shared" si="4"/>
        <v>0</v>
      </c>
      <c r="I34" s="489">
        <f t="shared" si="5"/>
        <v>0</v>
      </c>
    </row>
    <row r="35" spans="1:9" s="214" customFormat="1" ht="15" customHeight="1" x14ac:dyDescent="0.25">
      <c r="A35" s="508"/>
      <c r="B35" s="185"/>
      <c r="C35" s="509"/>
      <c r="D35" s="444"/>
      <c r="E35" s="502"/>
      <c r="F35" s="503"/>
      <c r="G35" s="504"/>
      <c r="H35" s="494">
        <f t="shared" si="4"/>
        <v>0</v>
      </c>
      <c r="I35" s="489">
        <f t="shared" si="5"/>
        <v>0</v>
      </c>
    </row>
    <row r="36" spans="1:9" s="214" customFormat="1" ht="15" customHeight="1" x14ac:dyDescent="0.25">
      <c r="A36" s="508"/>
      <c r="B36" s="185"/>
      <c r="C36" s="509"/>
      <c r="D36" s="444"/>
      <c r="E36" s="502"/>
      <c r="F36" s="503"/>
      <c r="G36" s="504"/>
      <c r="H36" s="494">
        <f t="shared" si="4"/>
        <v>0</v>
      </c>
      <c r="I36" s="489">
        <f t="shared" si="5"/>
        <v>0</v>
      </c>
    </row>
    <row r="37" spans="1:9" s="214" customFormat="1" ht="15" customHeight="1" x14ac:dyDescent="0.25">
      <c r="A37" s="508"/>
      <c r="B37" s="185"/>
      <c r="C37" s="509"/>
      <c r="D37" s="444"/>
      <c r="E37" s="502"/>
      <c r="F37" s="503"/>
      <c r="G37" s="504"/>
      <c r="H37" s="494">
        <f t="shared" si="4"/>
        <v>0</v>
      </c>
      <c r="I37" s="489">
        <f t="shared" si="5"/>
        <v>0</v>
      </c>
    </row>
    <row r="38" spans="1:9" s="214" customFormat="1" ht="15" customHeight="1" x14ac:dyDescent="0.25">
      <c r="A38" s="508"/>
      <c r="B38" s="185"/>
      <c r="C38" s="509"/>
      <c r="D38" s="444"/>
      <c r="E38" s="502"/>
      <c r="F38" s="503"/>
      <c r="G38" s="504"/>
      <c r="H38" s="494">
        <f t="shared" si="4"/>
        <v>0</v>
      </c>
      <c r="I38" s="489">
        <f t="shared" si="5"/>
        <v>0</v>
      </c>
    </row>
    <row r="39" spans="1:9" s="214" customFormat="1" ht="7.5" customHeight="1" thickBot="1" x14ac:dyDescent="0.3">
      <c r="A39" s="180"/>
      <c r="B39" s="181"/>
      <c r="C39" s="178"/>
      <c r="D39" s="196"/>
      <c r="E39" s="493"/>
      <c r="F39" s="492"/>
      <c r="G39" s="491"/>
      <c r="H39" s="490"/>
      <c r="I39" s="496"/>
    </row>
    <row r="40" spans="1:9" s="14" customFormat="1" ht="20.100000000000001" customHeight="1" thickBot="1" x14ac:dyDescent="0.3">
      <c r="A40" s="958" t="s">
        <v>358</v>
      </c>
      <c r="B40" s="959"/>
      <c r="C40" s="959"/>
      <c r="D40" s="959"/>
      <c r="E40" s="959"/>
      <c r="F40" s="959"/>
      <c r="G40" s="960"/>
      <c r="H40" s="498">
        <f>H8+H13+H17+H19+H21+H25+H23+H27+SUM(H29:H38)</f>
        <v>0</v>
      </c>
      <c r="I40" s="499">
        <f>I8+I13+I17+I19+I21+I25+I23+I27+SUM(I29:I38)</f>
        <v>0</v>
      </c>
    </row>
    <row r="41" spans="1:9" s="14" customFormat="1" ht="5.25" customHeight="1" thickBot="1" x14ac:dyDescent="0.3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">
      <c r="A42" s="2" t="str">
        <f>'C 1.1'!$A$88</f>
        <v>Las cantidades son meramente orientativas, las mismas deben coincidir con lo presentado en la Oferta Técnica</v>
      </c>
      <c r="B42" s="191"/>
      <c r="C42" s="191"/>
    </row>
    <row r="43" spans="1:9" ht="16.5" customHeight="1" x14ac:dyDescent="0.2">
      <c r="A43" s="2" t="str">
        <f>'C 1.1'!$A$89</f>
        <v>El Oferente deberá ajustar el itemizado descripto en las filas disponibles en consonacia con lo descripto en la Oferta Técnica.</v>
      </c>
    </row>
    <row r="48" spans="1:9" ht="15.75" x14ac:dyDescent="0.25">
      <c r="D48" s="768" t="s">
        <v>572</v>
      </c>
      <c r="E48" s="768"/>
      <c r="F48" s="768"/>
      <c r="H48" s="768" t="s">
        <v>572</v>
      </c>
      <c r="I48" s="768"/>
    </row>
    <row r="49" spans="4:9" ht="15.75" x14ac:dyDescent="0.25">
      <c r="D49" s="769" t="s">
        <v>671</v>
      </c>
      <c r="E49" s="769"/>
      <c r="F49" s="769"/>
      <c r="H49" s="769" t="s">
        <v>573</v>
      </c>
      <c r="I49" s="769"/>
    </row>
    <row r="50" spans="4:9" x14ac:dyDescent="0.25">
      <c r="D50" s="19"/>
      <c r="E50" s="19"/>
    </row>
  </sheetData>
  <sheetProtection algorithmName="SHA-512" hashValue="mnl60k68yFOvPTnuAkXuBmpmj7zmr0zb4eGRmd66nkLLiBjkmRm5QvBytth1cwvwFGiNuXFlTfEYhl8CL78sCg==" saltValue="WzxsACKVen5vVPs/HOfUfA==" spinCount="100000" sheet="1" objects="1" scenarios="1"/>
  <protectedRanges>
    <protectedRange sqref="D13:G13 E9:G12 E14:G22 F23:G23 E25:G39" name="Rango1"/>
    <protectedRange sqref="D9:D12 D14:D39" name="Rango1_1"/>
    <protectedRange sqref="F24:G24" name="Rango1_6_1"/>
  </protectedRanges>
  <mergeCells count="13">
    <mergeCell ref="D49:F49"/>
    <mergeCell ref="H49:I49"/>
    <mergeCell ref="D48:F48"/>
    <mergeCell ref="H48:I48"/>
    <mergeCell ref="A40:G40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82" fitToHeight="0" orientation="landscape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P43"/>
  <sheetViews>
    <sheetView view="pageBreakPreview" zoomScale="60" zoomScaleNormal="100" workbookViewId="0">
      <selection activeCell="L63" sqref="L63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10.7109375" style="1" customWidth="1"/>
    <col min="5" max="5" width="8.7109375" style="1" customWidth="1"/>
    <col min="6" max="9" width="15.7109375" style="1" customWidth="1"/>
    <col min="10" max="11" width="11.42578125" style="1"/>
    <col min="12" max="12" width="46.85546875" style="1" customWidth="1"/>
    <col min="13" max="13" width="11.42578125" style="1"/>
    <col min="14" max="14" width="4.7109375" style="1" customWidth="1"/>
    <col min="15" max="15" width="17.5703125" style="1" customWidth="1"/>
    <col min="16" max="256" width="11.42578125" style="1"/>
    <col min="257" max="258" width="5.7109375" style="1" customWidth="1"/>
    <col min="259" max="259" width="88.28515625" style="1" customWidth="1"/>
    <col min="260" max="260" width="6.7109375" style="1" customWidth="1"/>
    <col min="261" max="261" width="7.28515625" style="1" customWidth="1"/>
    <col min="262" max="512" width="11.42578125" style="1"/>
    <col min="513" max="514" width="5.7109375" style="1" customWidth="1"/>
    <col min="515" max="515" width="88.28515625" style="1" customWidth="1"/>
    <col min="516" max="516" width="6.7109375" style="1" customWidth="1"/>
    <col min="517" max="517" width="7.28515625" style="1" customWidth="1"/>
    <col min="518" max="768" width="11.42578125" style="1"/>
    <col min="769" max="770" width="5.7109375" style="1" customWidth="1"/>
    <col min="771" max="771" width="88.28515625" style="1" customWidth="1"/>
    <col min="772" max="772" width="6.7109375" style="1" customWidth="1"/>
    <col min="773" max="773" width="7.28515625" style="1" customWidth="1"/>
    <col min="774" max="1024" width="11.42578125" style="1"/>
    <col min="1025" max="1026" width="5.7109375" style="1" customWidth="1"/>
    <col min="1027" max="1027" width="88.28515625" style="1" customWidth="1"/>
    <col min="1028" max="1028" width="6.7109375" style="1" customWidth="1"/>
    <col min="1029" max="1029" width="7.28515625" style="1" customWidth="1"/>
    <col min="1030" max="1280" width="11.42578125" style="1"/>
    <col min="1281" max="1282" width="5.7109375" style="1" customWidth="1"/>
    <col min="1283" max="1283" width="88.28515625" style="1" customWidth="1"/>
    <col min="1284" max="1284" width="6.7109375" style="1" customWidth="1"/>
    <col min="1285" max="1285" width="7.28515625" style="1" customWidth="1"/>
    <col min="1286" max="1536" width="11.42578125" style="1"/>
    <col min="1537" max="1538" width="5.7109375" style="1" customWidth="1"/>
    <col min="1539" max="1539" width="88.28515625" style="1" customWidth="1"/>
    <col min="1540" max="1540" width="6.7109375" style="1" customWidth="1"/>
    <col min="1541" max="1541" width="7.28515625" style="1" customWidth="1"/>
    <col min="1542" max="1792" width="11.42578125" style="1"/>
    <col min="1793" max="1794" width="5.7109375" style="1" customWidth="1"/>
    <col min="1795" max="1795" width="88.28515625" style="1" customWidth="1"/>
    <col min="1796" max="1796" width="6.7109375" style="1" customWidth="1"/>
    <col min="1797" max="1797" width="7.28515625" style="1" customWidth="1"/>
    <col min="1798" max="2048" width="11.42578125" style="1"/>
    <col min="2049" max="2050" width="5.7109375" style="1" customWidth="1"/>
    <col min="2051" max="2051" width="88.28515625" style="1" customWidth="1"/>
    <col min="2052" max="2052" width="6.7109375" style="1" customWidth="1"/>
    <col min="2053" max="2053" width="7.28515625" style="1" customWidth="1"/>
    <col min="2054" max="2304" width="11.42578125" style="1"/>
    <col min="2305" max="2306" width="5.7109375" style="1" customWidth="1"/>
    <col min="2307" max="2307" width="88.28515625" style="1" customWidth="1"/>
    <col min="2308" max="2308" width="6.7109375" style="1" customWidth="1"/>
    <col min="2309" max="2309" width="7.28515625" style="1" customWidth="1"/>
    <col min="2310" max="2560" width="11.42578125" style="1"/>
    <col min="2561" max="2562" width="5.7109375" style="1" customWidth="1"/>
    <col min="2563" max="2563" width="88.28515625" style="1" customWidth="1"/>
    <col min="2564" max="2564" width="6.7109375" style="1" customWidth="1"/>
    <col min="2565" max="2565" width="7.28515625" style="1" customWidth="1"/>
    <col min="2566" max="2816" width="11.42578125" style="1"/>
    <col min="2817" max="2818" width="5.7109375" style="1" customWidth="1"/>
    <col min="2819" max="2819" width="88.28515625" style="1" customWidth="1"/>
    <col min="2820" max="2820" width="6.7109375" style="1" customWidth="1"/>
    <col min="2821" max="2821" width="7.28515625" style="1" customWidth="1"/>
    <col min="2822" max="3072" width="11.42578125" style="1"/>
    <col min="3073" max="3074" width="5.7109375" style="1" customWidth="1"/>
    <col min="3075" max="3075" width="88.28515625" style="1" customWidth="1"/>
    <col min="3076" max="3076" width="6.7109375" style="1" customWidth="1"/>
    <col min="3077" max="3077" width="7.28515625" style="1" customWidth="1"/>
    <col min="3078" max="3328" width="11.42578125" style="1"/>
    <col min="3329" max="3330" width="5.7109375" style="1" customWidth="1"/>
    <col min="3331" max="3331" width="88.28515625" style="1" customWidth="1"/>
    <col min="3332" max="3332" width="6.7109375" style="1" customWidth="1"/>
    <col min="3333" max="3333" width="7.28515625" style="1" customWidth="1"/>
    <col min="3334" max="3584" width="11.42578125" style="1"/>
    <col min="3585" max="3586" width="5.7109375" style="1" customWidth="1"/>
    <col min="3587" max="3587" width="88.28515625" style="1" customWidth="1"/>
    <col min="3588" max="3588" width="6.7109375" style="1" customWidth="1"/>
    <col min="3589" max="3589" width="7.28515625" style="1" customWidth="1"/>
    <col min="3590" max="3840" width="11.42578125" style="1"/>
    <col min="3841" max="3842" width="5.7109375" style="1" customWidth="1"/>
    <col min="3843" max="3843" width="88.28515625" style="1" customWidth="1"/>
    <col min="3844" max="3844" width="6.7109375" style="1" customWidth="1"/>
    <col min="3845" max="3845" width="7.28515625" style="1" customWidth="1"/>
    <col min="3846" max="4096" width="11.42578125" style="1"/>
    <col min="4097" max="4098" width="5.7109375" style="1" customWidth="1"/>
    <col min="4099" max="4099" width="88.28515625" style="1" customWidth="1"/>
    <col min="4100" max="4100" width="6.7109375" style="1" customWidth="1"/>
    <col min="4101" max="4101" width="7.28515625" style="1" customWidth="1"/>
    <col min="4102" max="4352" width="11.42578125" style="1"/>
    <col min="4353" max="4354" width="5.7109375" style="1" customWidth="1"/>
    <col min="4355" max="4355" width="88.28515625" style="1" customWidth="1"/>
    <col min="4356" max="4356" width="6.7109375" style="1" customWidth="1"/>
    <col min="4357" max="4357" width="7.28515625" style="1" customWidth="1"/>
    <col min="4358" max="4608" width="11.42578125" style="1"/>
    <col min="4609" max="4610" width="5.7109375" style="1" customWidth="1"/>
    <col min="4611" max="4611" width="88.28515625" style="1" customWidth="1"/>
    <col min="4612" max="4612" width="6.7109375" style="1" customWidth="1"/>
    <col min="4613" max="4613" width="7.28515625" style="1" customWidth="1"/>
    <col min="4614" max="4864" width="11.42578125" style="1"/>
    <col min="4865" max="4866" width="5.7109375" style="1" customWidth="1"/>
    <col min="4867" max="4867" width="88.28515625" style="1" customWidth="1"/>
    <col min="4868" max="4868" width="6.7109375" style="1" customWidth="1"/>
    <col min="4869" max="4869" width="7.28515625" style="1" customWidth="1"/>
    <col min="4870" max="5120" width="11.42578125" style="1"/>
    <col min="5121" max="5122" width="5.7109375" style="1" customWidth="1"/>
    <col min="5123" max="5123" width="88.28515625" style="1" customWidth="1"/>
    <col min="5124" max="5124" width="6.7109375" style="1" customWidth="1"/>
    <col min="5125" max="5125" width="7.28515625" style="1" customWidth="1"/>
    <col min="5126" max="5376" width="11.42578125" style="1"/>
    <col min="5377" max="5378" width="5.7109375" style="1" customWidth="1"/>
    <col min="5379" max="5379" width="88.28515625" style="1" customWidth="1"/>
    <col min="5380" max="5380" width="6.7109375" style="1" customWidth="1"/>
    <col min="5381" max="5381" width="7.28515625" style="1" customWidth="1"/>
    <col min="5382" max="5632" width="11.42578125" style="1"/>
    <col min="5633" max="5634" width="5.7109375" style="1" customWidth="1"/>
    <col min="5635" max="5635" width="88.28515625" style="1" customWidth="1"/>
    <col min="5636" max="5636" width="6.7109375" style="1" customWidth="1"/>
    <col min="5637" max="5637" width="7.28515625" style="1" customWidth="1"/>
    <col min="5638" max="5888" width="11.42578125" style="1"/>
    <col min="5889" max="5890" width="5.7109375" style="1" customWidth="1"/>
    <col min="5891" max="5891" width="88.28515625" style="1" customWidth="1"/>
    <col min="5892" max="5892" width="6.7109375" style="1" customWidth="1"/>
    <col min="5893" max="5893" width="7.28515625" style="1" customWidth="1"/>
    <col min="5894" max="6144" width="11.42578125" style="1"/>
    <col min="6145" max="6146" width="5.7109375" style="1" customWidth="1"/>
    <col min="6147" max="6147" width="88.28515625" style="1" customWidth="1"/>
    <col min="6148" max="6148" width="6.7109375" style="1" customWidth="1"/>
    <col min="6149" max="6149" width="7.28515625" style="1" customWidth="1"/>
    <col min="6150" max="6400" width="11.42578125" style="1"/>
    <col min="6401" max="6402" width="5.7109375" style="1" customWidth="1"/>
    <col min="6403" max="6403" width="88.28515625" style="1" customWidth="1"/>
    <col min="6404" max="6404" width="6.7109375" style="1" customWidth="1"/>
    <col min="6405" max="6405" width="7.28515625" style="1" customWidth="1"/>
    <col min="6406" max="6656" width="11.42578125" style="1"/>
    <col min="6657" max="6658" width="5.7109375" style="1" customWidth="1"/>
    <col min="6659" max="6659" width="88.28515625" style="1" customWidth="1"/>
    <col min="6660" max="6660" width="6.7109375" style="1" customWidth="1"/>
    <col min="6661" max="6661" width="7.28515625" style="1" customWidth="1"/>
    <col min="6662" max="6912" width="11.42578125" style="1"/>
    <col min="6913" max="6914" width="5.7109375" style="1" customWidth="1"/>
    <col min="6915" max="6915" width="88.28515625" style="1" customWidth="1"/>
    <col min="6916" max="6916" width="6.7109375" style="1" customWidth="1"/>
    <col min="6917" max="6917" width="7.28515625" style="1" customWidth="1"/>
    <col min="6918" max="7168" width="11.42578125" style="1"/>
    <col min="7169" max="7170" width="5.7109375" style="1" customWidth="1"/>
    <col min="7171" max="7171" width="88.28515625" style="1" customWidth="1"/>
    <col min="7172" max="7172" width="6.7109375" style="1" customWidth="1"/>
    <col min="7173" max="7173" width="7.28515625" style="1" customWidth="1"/>
    <col min="7174" max="7424" width="11.42578125" style="1"/>
    <col min="7425" max="7426" width="5.7109375" style="1" customWidth="1"/>
    <col min="7427" max="7427" width="88.28515625" style="1" customWidth="1"/>
    <col min="7428" max="7428" width="6.7109375" style="1" customWidth="1"/>
    <col min="7429" max="7429" width="7.28515625" style="1" customWidth="1"/>
    <col min="7430" max="7680" width="11.42578125" style="1"/>
    <col min="7681" max="7682" width="5.7109375" style="1" customWidth="1"/>
    <col min="7683" max="7683" width="88.28515625" style="1" customWidth="1"/>
    <col min="7684" max="7684" width="6.7109375" style="1" customWidth="1"/>
    <col min="7685" max="7685" width="7.28515625" style="1" customWidth="1"/>
    <col min="7686" max="7936" width="11.42578125" style="1"/>
    <col min="7937" max="7938" width="5.7109375" style="1" customWidth="1"/>
    <col min="7939" max="7939" width="88.28515625" style="1" customWidth="1"/>
    <col min="7940" max="7940" width="6.7109375" style="1" customWidth="1"/>
    <col min="7941" max="7941" width="7.28515625" style="1" customWidth="1"/>
    <col min="7942" max="8192" width="11.42578125" style="1"/>
    <col min="8193" max="8194" width="5.7109375" style="1" customWidth="1"/>
    <col min="8195" max="8195" width="88.28515625" style="1" customWidth="1"/>
    <col min="8196" max="8196" width="6.7109375" style="1" customWidth="1"/>
    <col min="8197" max="8197" width="7.28515625" style="1" customWidth="1"/>
    <col min="8198" max="8448" width="11.42578125" style="1"/>
    <col min="8449" max="8450" width="5.7109375" style="1" customWidth="1"/>
    <col min="8451" max="8451" width="88.28515625" style="1" customWidth="1"/>
    <col min="8452" max="8452" width="6.7109375" style="1" customWidth="1"/>
    <col min="8453" max="8453" width="7.28515625" style="1" customWidth="1"/>
    <col min="8454" max="8704" width="11.42578125" style="1"/>
    <col min="8705" max="8706" width="5.7109375" style="1" customWidth="1"/>
    <col min="8707" max="8707" width="88.28515625" style="1" customWidth="1"/>
    <col min="8708" max="8708" width="6.7109375" style="1" customWidth="1"/>
    <col min="8709" max="8709" width="7.28515625" style="1" customWidth="1"/>
    <col min="8710" max="8960" width="11.42578125" style="1"/>
    <col min="8961" max="8962" width="5.7109375" style="1" customWidth="1"/>
    <col min="8963" max="8963" width="88.28515625" style="1" customWidth="1"/>
    <col min="8964" max="8964" width="6.7109375" style="1" customWidth="1"/>
    <col min="8965" max="8965" width="7.28515625" style="1" customWidth="1"/>
    <col min="8966" max="9216" width="11.42578125" style="1"/>
    <col min="9217" max="9218" width="5.7109375" style="1" customWidth="1"/>
    <col min="9219" max="9219" width="88.28515625" style="1" customWidth="1"/>
    <col min="9220" max="9220" width="6.7109375" style="1" customWidth="1"/>
    <col min="9221" max="9221" width="7.28515625" style="1" customWidth="1"/>
    <col min="9222" max="9472" width="11.42578125" style="1"/>
    <col min="9473" max="9474" width="5.7109375" style="1" customWidth="1"/>
    <col min="9475" max="9475" width="88.28515625" style="1" customWidth="1"/>
    <col min="9476" max="9476" width="6.7109375" style="1" customWidth="1"/>
    <col min="9477" max="9477" width="7.28515625" style="1" customWidth="1"/>
    <col min="9478" max="9728" width="11.42578125" style="1"/>
    <col min="9729" max="9730" width="5.7109375" style="1" customWidth="1"/>
    <col min="9731" max="9731" width="88.28515625" style="1" customWidth="1"/>
    <col min="9732" max="9732" width="6.7109375" style="1" customWidth="1"/>
    <col min="9733" max="9733" width="7.28515625" style="1" customWidth="1"/>
    <col min="9734" max="9984" width="11.42578125" style="1"/>
    <col min="9985" max="9986" width="5.7109375" style="1" customWidth="1"/>
    <col min="9987" max="9987" width="88.28515625" style="1" customWidth="1"/>
    <col min="9988" max="9988" width="6.7109375" style="1" customWidth="1"/>
    <col min="9989" max="9989" width="7.28515625" style="1" customWidth="1"/>
    <col min="9990" max="10240" width="11.42578125" style="1"/>
    <col min="10241" max="10242" width="5.7109375" style="1" customWidth="1"/>
    <col min="10243" max="10243" width="88.28515625" style="1" customWidth="1"/>
    <col min="10244" max="10244" width="6.7109375" style="1" customWidth="1"/>
    <col min="10245" max="10245" width="7.28515625" style="1" customWidth="1"/>
    <col min="10246" max="10496" width="11.42578125" style="1"/>
    <col min="10497" max="10498" width="5.7109375" style="1" customWidth="1"/>
    <col min="10499" max="10499" width="88.28515625" style="1" customWidth="1"/>
    <col min="10500" max="10500" width="6.7109375" style="1" customWidth="1"/>
    <col min="10501" max="10501" width="7.28515625" style="1" customWidth="1"/>
    <col min="10502" max="10752" width="11.42578125" style="1"/>
    <col min="10753" max="10754" width="5.7109375" style="1" customWidth="1"/>
    <col min="10755" max="10755" width="88.28515625" style="1" customWidth="1"/>
    <col min="10756" max="10756" width="6.7109375" style="1" customWidth="1"/>
    <col min="10757" max="10757" width="7.28515625" style="1" customWidth="1"/>
    <col min="10758" max="11008" width="11.42578125" style="1"/>
    <col min="11009" max="11010" width="5.7109375" style="1" customWidth="1"/>
    <col min="11011" max="11011" width="88.28515625" style="1" customWidth="1"/>
    <col min="11012" max="11012" width="6.7109375" style="1" customWidth="1"/>
    <col min="11013" max="11013" width="7.28515625" style="1" customWidth="1"/>
    <col min="11014" max="11264" width="11.42578125" style="1"/>
    <col min="11265" max="11266" width="5.7109375" style="1" customWidth="1"/>
    <col min="11267" max="11267" width="88.28515625" style="1" customWidth="1"/>
    <col min="11268" max="11268" width="6.7109375" style="1" customWidth="1"/>
    <col min="11269" max="11269" width="7.28515625" style="1" customWidth="1"/>
    <col min="11270" max="11520" width="11.42578125" style="1"/>
    <col min="11521" max="11522" width="5.7109375" style="1" customWidth="1"/>
    <col min="11523" max="11523" width="88.28515625" style="1" customWidth="1"/>
    <col min="11524" max="11524" width="6.7109375" style="1" customWidth="1"/>
    <col min="11525" max="11525" width="7.28515625" style="1" customWidth="1"/>
    <col min="11526" max="11776" width="11.42578125" style="1"/>
    <col min="11777" max="11778" width="5.7109375" style="1" customWidth="1"/>
    <col min="11779" max="11779" width="88.28515625" style="1" customWidth="1"/>
    <col min="11780" max="11780" width="6.7109375" style="1" customWidth="1"/>
    <col min="11781" max="11781" width="7.28515625" style="1" customWidth="1"/>
    <col min="11782" max="12032" width="11.42578125" style="1"/>
    <col min="12033" max="12034" width="5.7109375" style="1" customWidth="1"/>
    <col min="12035" max="12035" width="88.28515625" style="1" customWidth="1"/>
    <col min="12036" max="12036" width="6.7109375" style="1" customWidth="1"/>
    <col min="12037" max="12037" width="7.28515625" style="1" customWidth="1"/>
    <col min="12038" max="12288" width="11.42578125" style="1"/>
    <col min="12289" max="12290" width="5.7109375" style="1" customWidth="1"/>
    <col min="12291" max="12291" width="88.28515625" style="1" customWidth="1"/>
    <col min="12292" max="12292" width="6.7109375" style="1" customWidth="1"/>
    <col min="12293" max="12293" width="7.28515625" style="1" customWidth="1"/>
    <col min="12294" max="12544" width="11.42578125" style="1"/>
    <col min="12545" max="12546" width="5.7109375" style="1" customWidth="1"/>
    <col min="12547" max="12547" width="88.28515625" style="1" customWidth="1"/>
    <col min="12548" max="12548" width="6.7109375" style="1" customWidth="1"/>
    <col min="12549" max="12549" width="7.28515625" style="1" customWidth="1"/>
    <col min="12550" max="12800" width="11.42578125" style="1"/>
    <col min="12801" max="12802" width="5.7109375" style="1" customWidth="1"/>
    <col min="12803" max="12803" width="88.28515625" style="1" customWidth="1"/>
    <col min="12804" max="12804" width="6.7109375" style="1" customWidth="1"/>
    <col min="12805" max="12805" width="7.28515625" style="1" customWidth="1"/>
    <col min="12806" max="13056" width="11.42578125" style="1"/>
    <col min="13057" max="13058" width="5.7109375" style="1" customWidth="1"/>
    <col min="13059" max="13059" width="88.28515625" style="1" customWidth="1"/>
    <col min="13060" max="13060" width="6.7109375" style="1" customWidth="1"/>
    <col min="13061" max="13061" width="7.28515625" style="1" customWidth="1"/>
    <col min="13062" max="13312" width="11.42578125" style="1"/>
    <col min="13313" max="13314" width="5.7109375" style="1" customWidth="1"/>
    <col min="13315" max="13315" width="88.28515625" style="1" customWidth="1"/>
    <col min="13316" max="13316" width="6.7109375" style="1" customWidth="1"/>
    <col min="13317" max="13317" width="7.28515625" style="1" customWidth="1"/>
    <col min="13318" max="13568" width="11.42578125" style="1"/>
    <col min="13569" max="13570" width="5.7109375" style="1" customWidth="1"/>
    <col min="13571" max="13571" width="88.28515625" style="1" customWidth="1"/>
    <col min="13572" max="13572" width="6.7109375" style="1" customWidth="1"/>
    <col min="13573" max="13573" width="7.28515625" style="1" customWidth="1"/>
    <col min="13574" max="13824" width="11.42578125" style="1"/>
    <col min="13825" max="13826" width="5.7109375" style="1" customWidth="1"/>
    <col min="13827" max="13827" width="88.28515625" style="1" customWidth="1"/>
    <col min="13828" max="13828" width="6.7109375" style="1" customWidth="1"/>
    <col min="13829" max="13829" width="7.28515625" style="1" customWidth="1"/>
    <col min="13830" max="14080" width="11.42578125" style="1"/>
    <col min="14081" max="14082" width="5.7109375" style="1" customWidth="1"/>
    <col min="14083" max="14083" width="88.28515625" style="1" customWidth="1"/>
    <col min="14084" max="14084" width="6.7109375" style="1" customWidth="1"/>
    <col min="14085" max="14085" width="7.28515625" style="1" customWidth="1"/>
    <col min="14086" max="14336" width="11.42578125" style="1"/>
    <col min="14337" max="14338" width="5.7109375" style="1" customWidth="1"/>
    <col min="14339" max="14339" width="88.28515625" style="1" customWidth="1"/>
    <col min="14340" max="14340" width="6.7109375" style="1" customWidth="1"/>
    <col min="14341" max="14341" width="7.28515625" style="1" customWidth="1"/>
    <col min="14342" max="14592" width="11.42578125" style="1"/>
    <col min="14593" max="14594" width="5.7109375" style="1" customWidth="1"/>
    <col min="14595" max="14595" width="88.28515625" style="1" customWidth="1"/>
    <col min="14596" max="14596" width="6.7109375" style="1" customWidth="1"/>
    <col min="14597" max="14597" width="7.28515625" style="1" customWidth="1"/>
    <col min="14598" max="14848" width="11.42578125" style="1"/>
    <col min="14849" max="14850" width="5.7109375" style="1" customWidth="1"/>
    <col min="14851" max="14851" width="88.28515625" style="1" customWidth="1"/>
    <col min="14852" max="14852" width="6.7109375" style="1" customWidth="1"/>
    <col min="14853" max="14853" width="7.28515625" style="1" customWidth="1"/>
    <col min="14854" max="15104" width="11.42578125" style="1"/>
    <col min="15105" max="15106" width="5.7109375" style="1" customWidth="1"/>
    <col min="15107" max="15107" width="88.28515625" style="1" customWidth="1"/>
    <col min="15108" max="15108" width="6.7109375" style="1" customWidth="1"/>
    <col min="15109" max="15109" width="7.28515625" style="1" customWidth="1"/>
    <col min="15110" max="15360" width="11.42578125" style="1"/>
    <col min="15361" max="15362" width="5.7109375" style="1" customWidth="1"/>
    <col min="15363" max="15363" width="88.28515625" style="1" customWidth="1"/>
    <col min="15364" max="15364" width="6.7109375" style="1" customWidth="1"/>
    <col min="15365" max="15365" width="7.28515625" style="1" customWidth="1"/>
    <col min="15366" max="15616" width="11.42578125" style="1"/>
    <col min="15617" max="15618" width="5.7109375" style="1" customWidth="1"/>
    <col min="15619" max="15619" width="88.28515625" style="1" customWidth="1"/>
    <col min="15620" max="15620" width="6.7109375" style="1" customWidth="1"/>
    <col min="15621" max="15621" width="7.28515625" style="1" customWidth="1"/>
    <col min="15622" max="15872" width="11.42578125" style="1"/>
    <col min="15873" max="15874" width="5.7109375" style="1" customWidth="1"/>
    <col min="15875" max="15875" width="88.28515625" style="1" customWidth="1"/>
    <col min="15876" max="15876" width="6.7109375" style="1" customWidth="1"/>
    <col min="15877" max="15877" width="7.28515625" style="1" customWidth="1"/>
    <col min="15878" max="16128" width="11.42578125" style="1"/>
    <col min="16129" max="16130" width="5.7109375" style="1" customWidth="1"/>
    <col min="16131" max="16131" width="88.28515625" style="1" customWidth="1"/>
    <col min="16132" max="16132" width="6.7109375" style="1" customWidth="1"/>
    <col min="16133" max="16133" width="7.28515625" style="1" customWidth="1"/>
    <col min="16134" max="16384" width="11.42578125" style="1"/>
  </cols>
  <sheetData>
    <row r="1" spans="1:16" ht="66.75" customHeight="1" thickBot="1" x14ac:dyDescent="0.25">
      <c r="A1" s="879" t="str">
        <f>INDICE!$A$1</f>
        <v>MEJORAMIENTO DE LA RED DE AT (132 KV) DE LA PROVINCIA DE MENDOZA 
DEPARTAMENTOS DE SAN RAFAEL Y GENERAL ALVEAR</v>
      </c>
      <c r="B1" s="880"/>
      <c r="C1" s="880"/>
      <c r="D1" s="880"/>
      <c r="E1" s="880"/>
      <c r="F1" s="880"/>
      <c r="G1" s="880"/>
      <c r="H1" s="880"/>
      <c r="I1" s="881"/>
    </row>
    <row r="2" spans="1:16" ht="9.9499999999999993" customHeight="1" thickBot="1" x14ac:dyDescent="0.25">
      <c r="A2" s="15"/>
      <c r="B2" s="15"/>
      <c r="C2" s="14"/>
      <c r="D2" s="15"/>
      <c r="E2" s="15"/>
      <c r="F2" s="14"/>
      <c r="G2" s="14"/>
      <c r="H2" s="14"/>
      <c r="I2" s="14"/>
    </row>
    <row r="3" spans="1:16" ht="21.75" thickBot="1" x14ac:dyDescent="0.25">
      <c r="A3" s="882" t="str">
        <f>+INDICE!C16</f>
        <v>C-2.4 Respuestos LAT DT 132 KV LAT NHIV/ETSR A ET PISR</v>
      </c>
      <c r="B3" s="883"/>
      <c r="C3" s="883"/>
      <c r="D3" s="883"/>
      <c r="E3" s="883"/>
      <c r="F3" s="883"/>
      <c r="G3" s="883"/>
      <c r="H3" s="883"/>
      <c r="I3" s="884"/>
    </row>
    <row r="4" spans="1:16" ht="9.9499999999999993" customHeight="1" thickBot="1" x14ac:dyDescent="0.25"/>
    <row r="5" spans="1:16" ht="15.75" x14ac:dyDescent="0.2">
      <c r="A5" s="961" t="s">
        <v>28</v>
      </c>
      <c r="B5" s="964" t="s">
        <v>29</v>
      </c>
      <c r="C5" s="226"/>
      <c r="D5" s="967" t="s">
        <v>30</v>
      </c>
      <c r="E5" s="967" t="s">
        <v>31</v>
      </c>
      <c r="F5" s="970" t="s">
        <v>32</v>
      </c>
      <c r="G5" s="971"/>
      <c r="H5" s="970" t="s">
        <v>33</v>
      </c>
      <c r="I5" s="973"/>
    </row>
    <row r="6" spans="1:16" ht="15.75" x14ac:dyDescent="0.2">
      <c r="A6" s="962"/>
      <c r="B6" s="965"/>
      <c r="C6" s="227" t="s">
        <v>34</v>
      </c>
      <c r="D6" s="968"/>
      <c r="E6" s="968"/>
      <c r="F6" s="972"/>
      <c r="G6" s="972"/>
      <c r="H6" s="972"/>
      <c r="I6" s="974"/>
    </row>
    <row r="7" spans="1:16" ht="16.5" thickBot="1" x14ac:dyDescent="0.25">
      <c r="A7" s="963"/>
      <c r="B7" s="966"/>
      <c r="C7" s="228"/>
      <c r="D7" s="969"/>
      <c r="E7" s="969"/>
      <c r="F7" s="229" t="s">
        <v>21</v>
      </c>
      <c r="G7" s="229" t="s">
        <v>22</v>
      </c>
      <c r="H7" s="229" t="s">
        <v>21</v>
      </c>
      <c r="I7" s="230" t="s">
        <v>22</v>
      </c>
    </row>
    <row r="8" spans="1:16" x14ac:dyDescent="0.2">
      <c r="A8" s="231">
        <v>1</v>
      </c>
      <c r="B8" s="232"/>
      <c r="C8" s="233" t="s">
        <v>359</v>
      </c>
      <c r="D8" s="234"/>
      <c r="E8" s="514"/>
      <c r="F8" s="235"/>
      <c r="G8" s="235"/>
      <c r="H8" s="684">
        <f>SUM(H9:H11)</f>
        <v>0</v>
      </c>
      <c r="I8" s="685">
        <f>SUM(I9:I11)</f>
        <v>0</v>
      </c>
    </row>
    <row r="9" spans="1:16" x14ac:dyDescent="0.2">
      <c r="A9" s="236"/>
      <c r="B9" s="237" t="s">
        <v>35</v>
      </c>
      <c r="C9" s="238" t="s">
        <v>324</v>
      </c>
      <c r="D9" s="510" t="s">
        <v>38</v>
      </c>
      <c r="E9" s="510">
        <v>1</v>
      </c>
      <c r="F9" s="506"/>
      <c r="G9" s="511"/>
      <c r="H9" s="515">
        <f>+E9*F9</f>
        <v>0</v>
      </c>
      <c r="I9" s="516">
        <f>+E9*G9</f>
        <v>0</v>
      </c>
    </row>
    <row r="10" spans="1:16" x14ac:dyDescent="0.2">
      <c r="A10" s="236"/>
      <c r="B10" s="237" t="s">
        <v>106</v>
      </c>
      <c r="C10" s="238" t="s">
        <v>326</v>
      </c>
      <c r="D10" s="510" t="s">
        <v>38</v>
      </c>
      <c r="E10" s="510">
        <v>1</v>
      </c>
      <c r="F10" s="506"/>
      <c r="G10" s="511"/>
      <c r="H10" s="515">
        <f>+E10*F10</f>
        <v>0</v>
      </c>
      <c r="I10" s="516">
        <f>+E10*G10</f>
        <v>0</v>
      </c>
    </row>
    <row r="11" spans="1:16" ht="5.25" customHeight="1" x14ac:dyDescent="0.2">
      <c r="A11" s="236"/>
      <c r="B11" s="239"/>
      <c r="C11" s="238"/>
      <c r="D11" s="510"/>
      <c r="E11" s="510"/>
      <c r="F11" s="535"/>
      <c r="G11" s="511"/>
      <c r="H11" s="515"/>
      <c r="I11" s="516"/>
      <c r="K11" s="107"/>
      <c r="L11" s="108"/>
      <c r="M11" s="19"/>
      <c r="N11" s="104"/>
      <c r="O11" s="517"/>
      <c r="P11" s="518"/>
    </row>
    <row r="12" spans="1:16" x14ac:dyDescent="0.2">
      <c r="A12" s="240">
        <v>2</v>
      </c>
      <c r="B12" s="239"/>
      <c r="C12" s="241" t="s">
        <v>360</v>
      </c>
      <c r="D12" s="536"/>
      <c r="E12" s="537"/>
      <c r="F12" s="538"/>
      <c r="G12" s="538"/>
      <c r="H12" s="519">
        <f>SUM(H13:H15)</f>
        <v>0</v>
      </c>
      <c r="I12" s="520">
        <f>SUM(I13:I15)</f>
        <v>0</v>
      </c>
      <c r="K12" s="107"/>
      <c r="L12" s="108"/>
      <c r="M12" s="19"/>
      <c r="N12" s="104"/>
      <c r="O12" s="517"/>
      <c r="P12" s="518"/>
    </row>
    <row r="13" spans="1:16" x14ac:dyDescent="0.2">
      <c r="A13" s="236"/>
      <c r="B13" s="237" t="s">
        <v>37</v>
      </c>
      <c r="C13" s="238" t="s">
        <v>361</v>
      </c>
      <c r="D13" s="510" t="s">
        <v>409</v>
      </c>
      <c r="E13" s="512">
        <v>2500</v>
      </c>
      <c r="F13" s="506"/>
      <c r="G13" s="511"/>
      <c r="H13" s="515">
        <f>+E13*F13</f>
        <v>0</v>
      </c>
      <c r="I13" s="516">
        <f>+E13*G13</f>
        <v>0</v>
      </c>
      <c r="M13" s="19"/>
      <c r="N13" s="104"/>
      <c r="O13" s="517"/>
      <c r="P13" s="518"/>
    </row>
    <row r="14" spans="1:16" x14ac:dyDescent="0.2">
      <c r="A14" s="236"/>
      <c r="B14" s="237" t="s">
        <v>39</v>
      </c>
      <c r="C14" s="238" t="s">
        <v>331</v>
      </c>
      <c r="D14" s="510" t="s">
        <v>409</v>
      </c>
      <c r="E14" s="512">
        <v>1000</v>
      </c>
      <c r="F14" s="506"/>
      <c r="G14" s="511"/>
      <c r="H14" s="515">
        <f>+E14*F14</f>
        <v>0</v>
      </c>
      <c r="I14" s="516">
        <f>+E14*G14</f>
        <v>0</v>
      </c>
      <c r="M14" s="19"/>
      <c r="N14" s="104"/>
      <c r="O14" s="517"/>
      <c r="P14" s="518"/>
    </row>
    <row r="15" spans="1:16" ht="5.25" customHeight="1" x14ac:dyDescent="0.2">
      <c r="A15" s="236"/>
      <c r="B15" s="239"/>
      <c r="C15" s="242"/>
      <c r="D15" s="510"/>
      <c r="E15" s="539"/>
      <c r="F15" s="540"/>
      <c r="G15" s="541"/>
      <c r="H15" s="521"/>
      <c r="I15" s="522"/>
      <c r="K15" s="107"/>
      <c r="L15" s="108"/>
      <c r="M15" s="19"/>
      <c r="N15" s="104"/>
      <c r="O15" s="517"/>
      <c r="P15" s="518"/>
    </row>
    <row r="16" spans="1:16" x14ac:dyDescent="0.2">
      <c r="A16" s="240">
        <v>3</v>
      </c>
      <c r="B16" s="36"/>
      <c r="C16" s="48" t="s">
        <v>362</v>
      </c>
      <c r="D16" s="510" t="s">
        <v>38</v>
      </c>
      <c r="E16" s="512">
        <v>330</v>
      </c>
      <c r="F16" s="506"/>
      <c r="G16" s="511"/>
      <c r="H16" s="523">
        <f>+E16*F16</f>
        <v>0</v>
      </c>
      <c r="I16" s="524">
        <f>+E16*G16</f>
        <v>0</v>
      </c>
      <c r="M16" s="19"/>
      <c r="N16" s="104"/>
      <c r="O16" s="517"/>
      <c r="P16" s="518"/>
    </row>
    <row r="17" spans="1:16" ht="3" customHeight="1" x14ac:dyDescent="0.2">
      <c r="A17" s="236"/>
      <c r="B17" s="239"/>
      <c r="C17" s="242"/>
      <c r="D17" s="510"/>
      <c r="E17" s="539"/>
      <c r="F17" s="540"/>
      <c r="G17" s="541"/>
      <c r="H17" s="521"/>
      <c r="I17" s="522"/>
      <c r="K17" s="107"/>
      <c r="L17" s="108"/>
      <c r="M17" s="19"/>
      <c r="N17" s="104"/>
      <c r="O17" s="517"/>
      <c r="P17" s="518"/>
    </row>
    <row r="18" spans="1:16" x14ac:dyDescent="0.2">
      <c r="A18" s="240">
        <v>4</v>
      </c>
      <c r="B18" s="36"/>
      <c r="C18" s="48" t="s">
        <v>363</v>
      </c>
      <c r="D18" s="510" t="s">
        <v>36</v>
      </c>
      <c r="E18" s="416">
        <v>1</v>
      </c>
      <c r="F18" s="506"/>
      <c r="G18" s="511"/>
      <c r="H18" s="515">
        <f>+E18*F18</f>
        <v>0</v>
      </c>
      <c r="I18" s="520">
        <f>+G18</f>
        <v>0</v>
      </c>
      <c r="M18" s="19"/>
      <c r="N18" s="104"/>
      <c r="O18" s="517"/>
      <c r="P18" s="518"/>
    </row>
    <row r="19" spans="1:16" ht="1.5" customHeight="1" x14ac:dyDescent="0.2">
      <c r="A19" s="236"/>
      <c r="B19" s="239"/>
      <c r="C19" s="242"/>
      <c r="D19" s="510"/>
      <c r="E19" s="539">
        <v>100</v>
      </c>
      <c r="F19" s="540"/>
      <c r="G19" s="541"/>
      <c r="H19" s="521"/>
      <c r="I19" s="522"/>
      <c r="K19" s="107"/>
      <c r="L19" s="108"/>
      <c r="M19" s="19"/>
      <c r="N19" s="104"/>
      <c r="O19" s="517"/>
      <c r="P19" s="518"/>
    </row>
    <row r="20" spans="1:16" x14ac:dyDescent="0.2">
      <c r="A20" s="37">
        <v>5</v>
      </c>
      <c r="B20" s="36"/>
      <c r="C20" s="48" t="s">
        <v>336</v>
      </c>
      <c r="D20" s="510" t="s">
        <v>36</v>
      </c>
      <c r="E20" s="416">
        <v>1</v>
      </c>
      <c r="F20" s="506"/>
      <c r="G20" s="511"/>
      <c r="H20" s="515">
        <f>+E20*F20</f>
        <v>0</v>
      </c>
      <c r="I20" s="520">
        <f>+G20</f>
        <v>0</v>
      </c>
      <c r="M20" s="19"/>
      <c r="N20" s="104"/>
      <c r="O20" s="517"/>
      <c r="P20" s="518"/>
    </row>
    <row r="21" spans="1:16" ht="3" customHeight="1" x14ac:dyDescent="0.2">
      <c r="A21" s="37"/>
      <c r="B21" s="36"/>
      <c r="C21" s="48"/>
      <c r="D21" s="444"/>
      <c r="E21" s="416"/>
      <c r="F21" s="542"/>
      <c r="G21" s="513"/>
      <c r="H21" s="521"/>
      <c r="I21" s="520"/>
      <c r="K21" s="107"/>
      <c r="L21" s="108"/>
      <c r="M21" s="19"/>
      <c r="N21" s="104"/>
      <c r="O21" s="517"/>
      <c r="P21" s="518"/>
    </row>
    <row r="22" spans="1:16" x14ac:dyDescent="0.2">
      <c r="A22" s="240">
        <v>6</v>
      </c>
      <c r="B22" s="239"/>
      <c r="C22" s="48" t="s">
        <v>574</v>
      </c>
      <c r="D22" s="510" t="s">
        <v>36</v>
      </c>
      <c r="E22" s="416">
        <v>1</v>
      </c>
      <c r="F22" s="506"/>
      <c r="G22" s="511"/>
      <c r="H22" s="515">
        <f>+E22*F22</f>
        <v>0</v>
      </c>
      <c r="I22" s="516">
        <f>+E22*G22</f>
        <v>0</v>
      </c>
      <c r="K22" s="107"/>
      <c r="L22" s="108"/>
      <c r="M22" s="19"/>
      <c r="N22" s="104"/>
      <c r="O22" s="517"/>
      <c r="P22" s="518"/>
    </row>
    <row r="23" spans="1:16" ht="3" customHeight="1" x14ac:dyDescent="0.2">
      <c r="A23" s="240"/>
      <c r="B23" s="239"/>
      <c r="C23" s="48"/>
      <c r="D23" s="510"/>
      <c r="E23" s="539"/>
      <c r="F23" s="540"/>
      <c r="G23" s="541"/>
      <c r="H23" s="521"/>
      <c r="I23" s="522"/>
      <c r="K23" s="107"/>
      <c r="L23" s="108"/>
      <c r="M23" s="19"/>
      <c r="N23" s="104"/>
      <c r="O23" s="517"/>
      <c r="P23" s="518"/>
    </row>
    <row r="24" spans="1:16" x14ac:dyDescent="0.2">
      <c r="A24" s="543"/>
      <c r="B24" s="544"/>
      <c r="C24" s="545"/>
      <c r="D24" s="510"/>
      <c r="E24" s="416"/>
      <c r="F24" s="506"/>
      <c r="G24" s="511"/>
      <c r="H24" s="515">
        <f t="shared" ref="H24:H33" si="0">+E24*F24</f>
        <v>0</v>
      </c>
      <c r="I24" s="516">
        <f t="shared" ref="I24:I33" si="1">+E24*G24</f>
        <v>0</v>
      </c>
    </row>
    <row r="25" spans="1:16" x14ac:dyDescent="0.2">
      <c r="A25" s="543"/>
      <c r="B25" s="544"/>
      <c r="C25" s="545"/>
      <c r="D25" s="510"/>
      <c r="E25" s="416"/>
      <c r="F25" s="506"/>
      <c r="G25" s="511"/>
      <c r="H25" s="515">
        <f t="shared" si="0"/>
        <v>0</v>
      </c>
      <c r="I25" s="516">
        <f t="shared" si="1"/>
        <v>0</v>
      </c>
    </row>
    <row r="26" spans="1:16" x14ac:dyDescent="0.2">
      <c r="A26" s="543"/>
      <c r="B26" s="544"/>
      <c r="C26" s="545"/>
      <c r="D26" s="510"/>
      <c r="E26" s="416"/>
      <c r="F26" s="506"/>
      <c r="G26" s="511"/>
      <c r="H26" s="515">
        <f t="shared" si="0"/>
        <v>0</v>
      </c>
      <c r="I26" s="516">
        <f t="shared" si="1"/>
        <v>0</v>
      </c>
    </row>
    <row r="27" spans="1:16" x14ac:dyDescent="0.2">
      <c r="A27" s="543"/>
      <c r="B27" s="544"/>
      <c r="C27" s="545"/>
      <c r="D27" s="510"/>
      <c r="E27" s="416"/>
      <c r="F27" s="506"/>
      <c r="G27" s="511"/>
      <c r="H27" s="515">
        <f t="shared" si="0"/>
        <v>0</v>
      </c>
      <c r="I27" s="516">
        <f t="shared" si="1"/>
        <v>0</v>
      </c>
    </row>
    <row r="28" spans="1:16" x14ac:dyDescent="0.2">
      <c r="A28" s="543"/>
      <c r="B28" s="544"/>
      <c r="C28" s="545"/>
      <c r="D28" s="510"/>
      <c r="E28" s="416"/>
      <c r="F28" s="506"/>
      <c r="G28" s="511"/>
      <c r="H28" s="515">
        <f t="shared" si="0"/>
        <v>0</v>
      </c>
      <c r="I28" s="516">
        <f t="shared" si="1"/>
        <v>0</v>
      </c>
    </row>
    <row r="29" spans="1:16" x14ac:dyDescent="0.2">
      <c r="A29" s="543"/>
      <c r="B29" s="544"/>
      <c r="C29" s="545"/>
      <c r="D29" s="510"/>
      <c r="E29" s="416"/>
      <c r="F29" s="506"/>
      <c r="G29" s="511"/>
      <c r="H29" s="515">
        <f t="shared" si="0"/>
        <v>0</v>
      </c>
      <c r="I29" s="516">
        <f t="shared" si="1"/>
        <v>0</v>
      </c>
    </row>
    <row r="30" spans="1:16" x14ac:dyDescent="0.2">
      <c r="A30" s="543"/>
      <c r="B30" s="544"/>
      <c r="C30" s="545"/>
      <c r="D30" s="510"/>
      <c r="E30" s="416"/>
      <c r="F30" s="506"/>
      <c r="G30" s="511"/>
      <c r="H30" s="515">
        <f t="shared" si="0"/>
        <v>0</v>
      </c>
      <c r="I30" s="516">
        <f t="shared" si="1"/>
        <v>0</v>
      </c>
    </row>
    <row r="31" spans="1:16" x14ac:dyDescent="0.2">
      <c r="A31" s="543"/>
      <c r="B31" s="544"/>
      <c r="C31" s="545"/>
      <c r="D31" s="510"/>
      <c r="E31" s="416"/>
      <c r="F31" s="506"/>
      <c r="G31" s="511"/>
      <c r="H31" s="515">
        <f t="shared" si="0"/>
        <v>0</v>
      </c>
      <c r="I31" s="516">
        <f t="shared" si="1"/>
        <v>0</v>
      </c>
    </row>
    <row r="32" spans="1:16" x14ac:dyDescent="0.2">
      <c r="A32" s="543"/>
      <c r="B32" s="544"/>
      <c r="C32" s="545"/>
      <c r="D32" s="510"/>
      <c r="E32" s="416"/>
      <c r="F32" s="506"/>
      <c r="G32" s="511"/>
      <c r="H32" s="515">
        <f t="shared" si="0"/>
        <v>0</v>
      </c>
      <c r="I32" s="516">
        <f t="shared" si="1"/>
        <v>0</v>
      </c>
    </row>
    <row r="33" spans="1:11" x14ac:dyDescent="0.2">
      <c r="A33" s="543"/>
      <c r="B33" s="544"/>
      <c r="C33" s="545"/>
      <c r="D33" s="510"/>
      <c r="E33" s="416"/>
      <c r="F33" s="506"/>
      <c r="G33" s="511"/>
      <c r="H33" s="515">
        <f t="shared" si="0"/>
        <v>0</v>
      </c>
      <c r="I33" s="516">
        <f t="shared" si="1"/>
        <v>0</v>
      </c>
    </row>
    <row r="34" spans="1:11" ht="6.75" customHeight="1" thickBot="1" x14ac:dyDescent="0.25">
      <c r="A34" s="525"/>
      <c r="B34" s="239"/>
      <c r="C34" s="526"/>
      <c r="D34" s="527"/>
      <c r="E34" s="528"/>
      <c r="F34" s="529"/>
      <c r="G34" s="530"/>
      <c r="H34" s="531"/>
      <c r="I34" s="532"/>
    </row>
    <row r="35" spans="1:11" s="2" customFormat="1" ht="20.100000000000001" customHeight="1" thickBot="1" x14ac:dyDescent="0.25">
      <c r="A35" s="975" t="s">
        <v>436</v>
      </c>
      <c r="B35" s="896"/>
      <c r="C35" s="896"/>
      <c r="D35" s="896"/>
      <c r="E35" s="896"/>
      <c r="F35" s="896" t="s">
        <v>169</v>
      </c>
      <c r="G35" s="897"/>
      <c r="H35" s="533">
        <f>+H8+H12+H16+H18+H20+H22+SUM(H24:H33)</f>
        <v>0</v>
      </c>
      <c r="I35" s="534">
        <f>+I8+I12+I16+I18+I20+I22+SUM(I24:I33)</f>
        <v>0</v>
      </c>
      <c r="J35" s="34"/>
      <c r="K35" s="34"/>
    </row>
    <row r="36" spans="1:11" x14ac:dyDescent="0.2">
      <c r="A36" s="2" t="str">
        <f>'C 1.1'!$A$88</f>
        <v>Las cantidades son meramente orientativas, las mismas deben coincidir con lo presentado en la Oferta Técnica</v>
      </c>
    </row>
    <row r="37" spans="1:11" x14ac:dyDescent="0.2">
      <c r="A37" s="2" t="str">
        <f>'C 1.1'!$A$89</f>
        <v>El Oferente deberá ajustar el itemizado descripto en las filas disponibles en consonacia con lo descripto en la Oferta Técnica.</v>
      </c>
    </row>
    <row r="41" spans="1:11" ht="15.75" x14ac:dyDescent="0.25">
      <c r="D41" s="768" t="s">
        <v>572</v>
      </c>
      <c r="E41" s="768"/>
      <c r="F41" s="768"/>
      <c r="G41" s="18"/>
      <c r="H41" s="768" t="s">
        <v>572</v>
      </c>
      <c r="I41" s="768"/>
    </row>
    <row r="42" spans="1:11" ht="15.75" x14ac:dyDescent="0.25">
      <c r="D42" s="769" t="s">
        <v>671</v>
      </c>
      <c r="E42" s="769"/>
      <c r="F42" s="769"/>
      <c r="G42" s="18"/>
      <c r="H42" s="769" t="s">
        <v>573</v>
      </c>
      <c r="I42" s="769"/>
    </row>
    <row r="43" spans="1:11" x14ac:dyDescent="0.2">
      <c r="D43" s="19"/>
      <c r="E43" s="19"/>
      <c r="F43" s="18"/>
      <c r="G43" s="18"/>
      <c r="H43" s="18"/>
      <c r="I43" s="18"/>
    </row>
  </sheetData>
  <sheetProtection algorithmName="SHA-512" hashValue="pH6YOHg1tCTSlmx5KYNzaiLZC6VHwOQUtK9I3cyOxyUqECDwpRemEEOAkHFvG+tO6goFe3LoEfuvdm+gvA72wA==" saltValue="i06PnUBmXPNX2GhChHcozg==" spinCount="100000" sheet="1" objects="1" scenarios="1"/>
  <protectedRanges>
    <protectedRange sqref="F11:G12 F15:G15 F17:G17 F19:G19 F21:G21 F23:G23" name="Rango1_6_1"/>
    <protectedRange sqref="F34:G34" name="Rango1_6_1_15"/>
    <protectedRange sqref="M11:P23" name="Rango1"/>
    <protectedRange algorithmName="SHA-512" hashValue="2yllr3KmbrpOi6zPZtGEIHEKjusNxAsSviPCD6FGssdMHVeTAZYMB8npmRkYyujZbO0bzTqxL26qKMLH8zj3pg==" saltValue="5hcLDpxEFslR+7legJNgTg==" spinCount="100000" sqref="D9:G10 F13:G14 F16:G16 F18:G18 F20:G20 F22:G22 F24:G33" name="Datos de Carga"/>
    <protectedRange algorithmName="SHA-512" hashValue="2yllr3KmbrpOi6zPZtGEIHEKjusNxAsSviPCD6FGssdMHVeTAZYMB8npmRkYyujZbO0bzTqxL26qKMLH8zj3pg==" saltValue="5hcLDpxEFslR+7legJNgTg==" spinCount="100000" sqref="D16:E16" name="Datos de Carga_1"/>
  </protectedRanges>
  <mergeCells count="14">
    <mergeCell ref="D41:F41"/>
    <mergeCell ref="H41:I41"/>
    <mergeCell ref="D42:F42"/>
    <mergeCell ref="H42:I42"/>
    <mergeCell ref="A1:I1"/>
    <mergeCell ref="A3:I3"/>
    <mergeCell ref="A5:A7"/>
    <mergeCell ref="B5:B7"/>
    <mergeCell ref="D5:D7"/>
    <mergeCell ref="E5:E7"/>
    <mergeCell ref="F5:G6"/>
    <mergeCell ref="H5:I6"/>
    <mergeCell ref="A35:E35"/>
    <mergeCell ref="F35:G35"/>
  </mergeCells>
  <printOptions horizontalCentered="1"/>
  <pageMargins left="0.39370078740157483" right="0.39370078740157483" top="1.1811023622047245" bottom="0.39370078740157483" header="0.39370078740157483" footer="0.19685039370078741"/>
  <pageSetup paperSize="9" scale="89" fitToHeight="0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DAD8-C855-47B5-B1A5-B9157DFB5098}">
  <sheetPr>
    <pageSetUpPr fitToPage="1"/>
  </sheetPr>
  <dimension ref="A1:M22"/>
  <sheetViews>
    <sheetView view="pageBreakPreview" zoomScale="60" zoomScaleNormal="100" workbookViewId="0">
      <selection activeCell="D13" sqref="D13"/>
    </sheetView>
  </sheetViews>
  <sheetFormatPr baseColWidth="10" defaultColWidth="11.42578125" defaultRowHeight="15.75" x14ac:dyDescent="0.25"/>
  <cols>
    <col min="1" max="1" width="5.7109375" style="20" bestFit="1" customWidth="1"/>
    <col min="2" max="2" width="63.5703125" style="20" customWidth="1"/>
    <col min="3" max="3" width="19.7109375" style="20" customWidth="1"/>
    <col min="4" max="4" width="20.7109375" style="20" customWidth="1"/>
    <col min="5" max="5" width="27.5703125" style="20" customWidth="1"/>
    <col min="6" max="7" width="8.7109375" bestFit="1" customWidth="1"/>
    <col min="14" max="248" width="11.42578125" style="20"/>
    <col min="249" max="249" width="9.7109375" style="20" customWidth="1"/>
    <col min="250" max="250" width="73.7109375" style="20" customWidth="1"/>
    <col min="251" max="252" width="15.7109375" style="20" customWidth="1"/>
    <col min="253" max="504" width="11.42578125" style="20"/>
    <col min="505" max="505" width="9.7109375" style="20" customWidth="1"/>
    <col min="506" max="506" width="73.7109375" style="20" customWidth="1"/>
    <col min="507" max="508" width="15.7109375" style="20" customWidth="1"/>
    <col min="509" max="760" width="11.42578125" style="20"/>
    <col min="761" max="761" width="9.7109375" style="20" customWidth="1"/>
    <col min="762" max="762" width="73.7109375" style="20" customWidth="1"/>
    <col min="763" max="764" width="15.7109375" style="20" customWidth="1"/>
    <col min="765" max="1016" width="11.42578125" style="20"/>
    <col min="1017" max="1017" width="9.7109375" style="20" customWidth="1"/>
    <col min="1018" max="1018" width="73.7109375" style="20" customWidth="1"/>
    <col min="1019" max="1020" width="15.7109375" style="20" customWidth="1"/>
    <col min="1021" max="1272" width="11.42578125" style="20"/>
    <col min="1273" max="1273" width="9.7109375" style="20" customWidth="1"/>
    <col min="1274" max="1274" width="73.7109375" style="20" customWidth="1"/>
    <col min="1275" max="1276" width="15.7109375" style="20" customWidth="1"/>
    <col min="1277" max="1528" width="11.42578125" style="20"/>
    <col min="1529" max="1529" width="9.7109375" style="20" customWidth="1"/>
    <col min="1530" max="1530" width="73.7109375" style="20" customWidth="1"/>
    <col min="1531" max="1532" width="15.7109375" style="20" customWidth="1"/>
    <col min="1533" max="1784" width="11.42578125" style="20"/>
    <col min="1785" max="1785" width="9.7109375" style="20" customWidth="1"/>
    <col min="1786" max="1786" width="73.7109375" style="20" customWidth="1"/>
    <col min="1787" max="1788" width="15.7109375" style="20" customWidth="1"/>
    <col min="1789" max="2040" width="11.42578125" style="20"/>
    <col min="2041" max="2041" width="9.7109375" style="20" customWidth="1"/>
    <col min="2042" max="2042" width="73.7109375" style="20" customWidth="1"/>
    <col min="2043" max="2044" width="15.7109375" style="20" customWidth="1"/>
    <col min="2045" max="2296" width="11.42578125" style="20"/>
    <col min="2297" max="2297" width="9.7109375" style="20" customWidth="1"/>
    <col min="2298" max="2298" width="73.7109375" style="20" customWidth="1"/>
    <col min="2299" max="2300" width="15.7109375" style="20" customWidth="1"/>
    <col min="2301" max="2552" width="11.42578125" style="20"/>
    <col min="2553" max="2553" width="9.7109375" style="20" customWidth="1"/>
    <col min="2554" max="2554" width="73.7109375" style="20" customWidth="1"/>
    <col min="2555" max="2556" width="15.7109375" style="20" customWidth="1"/>
    <col min="2557" max="2808" width="11.42578125" style="20"/>
    <col min="2809" max="2809" width="9.7109375" style="20" customWidth="1"/>
    <col min="2810" max="2810" width="73.7109375" style="20" customWidth="1"/>
    <col min="2811" max="2812" width="15.7109375" style="20" customWidth="1"/>
    <col min="2813" max="3064" width="11.42578125" style="20"/>
    <col min="3065" max="3065" width="9.7109375" style="20" customWidth="1"/>
    <col min="3066" max="3066" width="73.7109375" style="20" customWidth="1"/>
    <col min="3067" max="3068" width="15.7109375" style="20" customWidth="1"/>
    <col min="3069" max="3320" width="11.42578125" style="20"/>
    <col min="3321" max="3321" width="9.7109375" style="20" customWidth="1"/>
    <col min="3322" max="3322" width="73.7109375" style="20" customWidth="1"/>
    <col min="3323" max="3324" width="15.7109375" style="20" customWidth="1"/>
    <col min="3325" max="3576" width="11.42578125" style="20"/>
    <col min="3577" max="3577" width="9.7109375" style="20" customWidth="1"/>
    <col min="3578" max="3578" width="73.7109375" style="20" customWidth="1"/>
    <col min="3579" max="3580" width="15.7109375" style="20" customWidth="1"/>
    <col min="3581" max="3832" width="11.42578125" style="20"/>
    <col min="3833" max="3833" width="9.7109375" style="20" customWidth="1"/>
    <col min="3834" max="3834" width="73.7109375" style="20" customWidth="1"/>
    <col min="3835" max="3836" width="15.7109375" style="20" customWidth="1"/>
    <col min="3837" max="4088" width="11.42578125" style="20"/>
    <col min="4089" max="4089" width="9.7109375" style="20" customWidth="1"/>
    <col min="4090" max="4090" width="73.7109375" style="20" customWidth="1"/>
    <col min="4091" max="4092" width="15.7109375" style="20" customWidth="1"/>
    <col min="4093" max="4344" width="11.42578125" style="20"/>
    <col min="4345" max="4345" width="9.7109375" style="20" customWidth="1"/>
    <col min="4346" max="4346" width="73.7109375" style="20" customWidth="1"/>
    <col min="4347" max="4348" width="15.7109375" style="20" customWidth="1"/>
    <col min="4349" max="4600" width="11.42578125" style="20"/>
    <col min="4601" max="4601" width="9.7109375" style="20" customWidth="1"/>
    <col min="4602" max="4602" width="73.7109375" style="20" customWidth="1"/>
    <col min="4603" max="4604" width="15.7109375" style="20" customWidth="1"/>
    <col min="4605" max="4856" width="11.42578125" style="20"/>
    <col min="4857" max="4857" width="9.7109375" style="20" customWidth="1"/>
    <col min="4858" max="4858" width="73.7109375" style="20" customWidth="1"/>
    <col min="4859" max="4860" width="15.7109375" style="20" customWidth="1"/>
    <col min="4861" max="5112" width="11.42578125" style="20"/>
    <col min="5113" max="5113" width="9.7109375" style="20" customWidth="1"/>
    <col min="5114" max="5114" width="73.7109375" style="20" customWidth="1"/>
    <col min="5115" max="5116" width="15.7109375" style="20" customWidth="1"/>
    <col min="5117" max="5368" width="11.42578125" style="20"/>
    <col min="5369" max="5369" width="9.7109375" style="20" customWidth="1"/>
    <col min="5370" max="5370" width="73.7109375" style="20" customWidth="1"/>
    <col min="5371" max="5372" width="15.7109375" style="20" customWidth="1"/>
    <col min="5373" max="5624" width="11.42578125" style="20"/>
    <col min="5625" max="5625" width="9.7109375" style="20" customWidth="1"/>
    <col min="5626" max="5626" width="73.7109375" style="20" customWidth="1"/>
    <col min="5627" max="5628" width="15.7109375" style="20" customWidth="1"/>
    <col min="5629" max="5880" width="11.42578125" style="20"/>
    <col min="5881" max="5881" width="9.7109375" style="20" customWidth="1"/>
    <col min="5882" max="5882" width="73.7109375" style="20" customWidth="1"/>
    <col min="5883" max="5884" width="15.7109375" style="20" customWidth="1"/>
    <col min="5885" max="6136" width="11.42578125" style="20"/>
    <col min="6137" max="6137" width="9.7109375" style="20" customWidth="1"/>
    <col min="6138" max="6138" width="73.7109375" style="20" customWidth="1"/>
    <col min="6139" max="6140" width="15.7109375" style="20" customWidth="1"/>
    <col min="6141" max="6392" width="11.42578125" style="20"/>
    <col min="6393" max="6393" width="9.7109375" style="20" customWidth="1"/>
    <col min="6394" max="6394" width="73.7109375" style="20" customWidth="1"/>
    <col min="6395" max="6396" width="15.7109375" style="20" customWidth="1"/>
    <col min="6397" max="6648" width="11.42578125" style="20"/>
    <col min="6649" max="6649" width="9.7109375" style="20" customWidth="1"/>
    <col min="6650" max="6650" width="73.7109375" style="20" customWidth="1"/>
    <col min="6651" max="6652" width="15.7109375" style="20" customWidth="1"/>
    <col min="6653" max="6904" width="11.42578125" style="20"/>
    <col min="6905" max="6905" width="9.7109375" style="20" customWidth="1"/>
    <col min="6906" max="6906" width="73.7109375" style="20" customWidth="1"/>
    <col min="6907" max="6908" width="15.7109375" style="20" customWidth="1"/>
    <col min="6909" max="7160" width="11.42578125" style="20"/>
    <col min="7161" max="7161" width="9.7109375" style="20" customWidth="1"/>
    <col min="7162" max="7162" width="73.7109375" style="20" customWidth="1"/>
    <col min="7163" max="7164" width="15.7109375" style="20" customWidth="1"/>
    <col min="7165" max="7416" width="11.42578125" style="20"/>
    <col min="7417" max="7417" width="9.7109375" style="20" customWidth="1"/>
    <col min="7418" max="7418" width="73.7109375" style="20" customWidth="1"/>
    <col min="7419" max="7420" width="15.7109375" style="20" customWidth="1"/>
    <col min="7421" max="7672" width="11.42578125" style="20"/>
    <col min="7673" max="7673" width="9.7109375" style="20" customWidth="1"/>
    <col min="7674" max="7674" width="73.7109375" style="20" customWidth="1"/>
    <col min="7675" max="7676" width="15.7109375" style="20" customWidth="1"/>
    <col min="7677" max="7928" width="11.42578125" style="20"/>
    <col min="7929" max="7929" width="9.7109375" style="20" customWidth="1"/>
    <col min="7930" max="7930" width="73.7109375" style="20" customWidth="1"/>
    <col min="7931" max="7932" width="15.7109375" style="20" customWidth="1"/>
    <col min="7933" max="8184" width="11.42578125" style="20"/>
    <col min="8185" max="8185" width="9.7109375" style="20" customWidth="1"/>
    <col min="8186" max="8186" width="73.7109375" style="20" customWidth="1"/>
    <col min="8187" max="8188" width="15.7109375" style="20" customWidth="1"/>
    <col min="8189" max="8440" width="11.42578125" style="20"/>
    <col min="8441" max="8441" width="9.7109375" style="20" customWidth="1"/>
    <col min="8442" max="8442" width="73.7109375" style="20" customWidth="1"/>
    <col min="8443" max="8444" width="15.7109375" style="20" customWidth="1"/>
    <col min="8445" max="8696" width="11.42578125" style="20"/>
    <col min="8697" max="8697" width="9.7109375" style="20" customWidth="1"/>
    <col min="8698" max="8698" width="73.7109375" style="20" customWidth="1"/>
    <col min="8699" max="8700" width="15.7109375" style="20" customWidth="1"/>
    <col min="8701" max="8952" width="11.42578125" style="20"/>
    <col min="8953" max="8953" width="9.7109375" style="20" customWidth="1"/>
    <col min="8954" max="8954" width="73.7109375" style="20" customWidth="1"/>
    <col min="8955" max="8956" width="15.7109375" style="20" customWidth="1"/>
    <col min="8957" max="9208" width="11.42578125" style="20"/>
    <col min="9209" max="9209" width="9.7109375" style="20" customWidth="1"/>
    <col min="9210" max="9210" width="73.7109375" style="20" customWidth="1"/>
    <col min="9211" max="9212" width="15.7109375" style="20" customWidth="1"/>
    <col min="9213" max="9464" width="11.42578125" style="20"/>
    <col min="9465" max="9465" width="9.7109375" style="20" customWidth="1"/>
    <col min="9466" max="9466" width="73.7109375" style="20" customWidth="1"/>
    <col min="9467" max="9468" width="15.7109375" style="20" customWidth="1"/>
    <col min="9469" max="9720" width="11.42578125" style="20"/>
    <col min="9721" max="9721" width="9.7109375" style="20" customWidth="1"/>
    <col min="9722" max="9722" width="73.7109375" style="20" customWidth="1"/>
    <col min="9723" max="9724" width="15.7109375" style="20" customWidth="1"/>
    <col min="9725" max="9976" width="11.42578125" style="20"/>
    <col min="9977" max="9977" width="9.7109375" style="20" customWidth="1"/>
    <col min="9978" max="9978" width="73.7109375" style="20" customWidth="1"/>
    <col min="9979" max="9980" width="15.7109375" style="20" customWidth="1"/>
    <col min="9981" max="10232" width="11.42578125" style="20"/>
    <col min="10233" max="10233" width="9.7109375" style="20" customWidth="1"/>
    <col min="10234" max="10234" width="73.7109375" style="20" customWidth="1"/>
    <col min="10235" max="10236" width="15.7109375" style="20" customWidth="1"/>
    <col min="10237" max="10488" width="11.42578125" style="20"/>
    <col min="10489" max="10489" width="9.7109375" style="20" customWidth="1"/>
    <col min="10490" max="10490" width="73.7109375" style="20" customWidth="1"/>
    <col min="10491" max="10492" width="15.7109375" style="20" customWidth="1"/>
    <col min="10493" max="10744" width="11.42578125" style="20"/>
    <col min="10745" max="10745" width="9.7109375" style="20" customWidth="1"/>
    <col min="10746" max="10746" width="73.7109375" style="20" customWidth="1"/>
    <col min="10747" max="10748" width="15.7109375" style="20" customWidth="1"/>
    <col min="10749" max="11000" width="11.42578125" style="20"/>
    <col min="11001" max="11001" width="9.7109375" style="20" customWidth="1"/>
    <col min="11002" max="11002" width="73.7109375" style="20" customWidth="1"/>
    <col min="11003" max="11004" width="15.7109375" style="20" customWidth="1"/>
    <col min="11005" max="11256" width="11.42578125" style="20"/>
    <col min="11257" max="11257" width="9.7109375" style="20" customWidth="1"/>
    <col min="11258" max="11258" width="73.7109375" style="20" customWidth="1"/>
    <col min="11259" max="11260" width="15.7109375" style="20" customWidth="1"/>
    <col min="11261" max="11512" width="11.42578125" style="20"/>
    <col min="11513" max="11513" width="9.7109375" style="20" customWidth="1"/>
    <col min="11514" max="11514" width="73.7109375" style="20" customWidth="1"/>
    <col min="11515" max="11516" width="15.7109375" style="20" customWidth="1"/>
    <col min="11517" max="11768" width="11.42578125" style="20"/>
    <col min="11769" max="11769" width="9.7109375" style="20" customWidth="1"/>
    <col min="11770" max="11770" width="73.7109375" style="20" customWidth="1"/>
    <col min="11771" max="11772" width="15.7109375" style="20" customWidth="1"/>
    <col min="11773" max="12024" width="11.42578125" style="20"/>
    <col min="12025" max="12025" width="9.7109375" style="20" customWidth="1"/>
    <col min="12026" max="12026" width="73.7109375" style="20" customWidth="1"/>
    <col min="12027" max="12028" width="15.7109375" style="20" customWidth="1"/>
    <col min="12029" max="12280" width="11.42578125" style="20"/>
    <col min="12281" max="12281" width="9.7109375" style="20" customWidth="1"/>
    <col min="12282" max="12282" width="73.7109375" style="20" customWidth="1"/>
    <col min="12283" max="12284" width="15.7109375" style="20" customWidth="1"/>
    <col min="12285" max="12536" width="11.42578125" style="20"/>
    <col min="12537" max="12537" width="9.7109375" style="20" customWidth="1"/>
    <col min="12538" max="12538" width="73.7109375" style="20" customWidth="1"/>
    <col min="12539" max="12540" width="15.7109375" style="20" customWidth="1"/>
    <col min="12541" max="12792" width="11.42578125" style="20"/>
    <col min="12793" max="12793" width="9.7109375" style="20" customWidth="1"/>
    <col min="12794" max="12794" width="73.7109375" style="20" customWidth="1"/>
    <col min="12795" max="12796" width="15.7109375" style="20" customWidth="1"/>
    <col min="12797" max="13048" width="11.42578125" style="20"/>
    <col min="13049" max="13049" width="9.7109375" style="20" customWidth="1"/>
    <col min="13050" max="13050" width="73.7109375" style="20" customWidth="1"/>
    <col min="13051" max="13052" width="15.7109375" style="20" customWidth="1"/>
    <col min="13053" max="13304" width="11.42578125" style="20"/>
    <col min="13305" max="13305" width="9.7109375" style="20" customWidth="1"/>
    <col min="13306" max="13306" width="73.7109375" style="20" customWidth="1"/>
    <col min="13307" max="13308" width="15.7109375" style="20" customWidth="1"/>
    <col min="13309" max="13560" width="11.42578125" style="20"/>
    <col min="13561" max="13561" width="9.7109375" style="20" customWidth="1"/>
    <col min="13562" max="13562" width="73.7109375" style="20" customWidth="1"/>
    <col min="13563" max="13564" width="15.7109375" style="20" customWidth="1"/>
    <col min="13565" max="13816" width="11.42578125" style="20"/>
    <col min="13817" max="13817" width="9.7109375" style="20" customWidth="1"/>
    <col min="13818" max="13818" width="73.7109375" style="20" customWidth="1"/>
    <col min="13819" max="13820" width="15.7109375" style="20" customWidth="1"/>
    <col min="13821" max="14072" width="11.42578125" style="20"/>
    <col min="14073" max="14073" width="9.7109375" style="20" customWidth="1"/>
    <col min="14074" max="14074" width="73.7109375" style="20" customWidth="1"/>
    <col min="14075" max="14076" width="15.7109375" style="20" customWidth="1"/>
    <col min="14077" max="14328" width="11.42578125" style="20"/>
    <col min="14329" max="14329" width="9.7109375" style="20" customWidth="1"/>
    <col min="14330" max="14330" width="73.7109375" style="20" customWidth="1"/>
    <col min="14331" max="14332" width="15.7109375" style="20" customWidth="1"/>
    <col min="14333" max="14584" width="11.42578125" style="20"/>
    <col min="14585" max="14585" width="9.7109375" style="20" customWidth="1"/>
    <col min="14586" max="14586" width="73.7109375" style="20" customWidth="1"/>
    <col min="14587" max="14588" width="15.7109375" style="20" customWidth="1"/>
    <col min="14589" max="14840" width="11.42578125" style="20"/>
    <col min="14841" max="14841" width="9.7109375" style="20" customWidth="1"/>
    <col min="14842" max="14842" width="73.7109375" style="20" customWidth="1"/>
    <col min="14843" max="14844" width="15.7109375" style="20" customWidth="1"/>
    <col min="14845" max="15096" width="11.42578125" style="20"/>
    <col min="15097" max="15097" width="9.7109375" style="20" customWidth="1"/>
    <col min="15098" max="15098" width="73.7109375" style="20" customWidth="1"/>
    <col min="15099" max="15100" width="15.7109375" style="20" customWidth="1"/>
    <col min="15101" max="15352" width="11.42578125" style="20"/>
    <col min="15353" max="15353" width="9.7109375" style="20" customWidth="1"/>
    <col min="15354" max="15354" width="73.7109375" style="20" customWidth="1"/>
    <col min="15355" max="15356" width="15.7109375" style="20" customWidth="1"/>
    <col min="15357" max="15608" width="11.42578125" style="20"/>
    <col min="15609" max="15609" width="9.7109375" style="20" customWidth="1"/>
    <col min="15610" max="15610" width="73.7109375" style="20" customWidth="1"/>
    <col min="15611" max="15612" width="15.7109375" style="20" customWidth="1"/>
    <col min="15613" max="15864" width="11.42578125" style="20"/>
    <col min="15865" max="15865" width="9.7109375" style="20" customWidth="1"/>
    <col min="15866" max="15866" width="73.7109375" style="20" customWidth="1"/>
    <col min="15867" max="15868" width="15.7109375" style="20" customWidth="1"/>
    <col min="15869" max="16120" width="11.42578125" style="20"/>
    <col min="16121" max="16121" width="9.7109375" style="20" customWidth="1"/>
    <col min="16122" max="16122" width="73.7109375" style="20" customWidth="1"/>
    <col min="16123" max="16124" width="15.7109375" style="20" customWidth="1"/>
    <col min="16125" max="16384" width="11.42578125" style="20"/>
  </cols>
  <sheetData>
    <row r="1" spans="1:13" ht="76.5" customHeight="1" thickBot="1" x14ac:dyDescent="0.3">
      <c r="A1" s="747" t="str">
        <f>+INDICE!A1</f>
        <v>MEJORAMIENTO DE LA RED DE AT (132 KV) DE LA PROVINCIA DE MENDOZA 
DEPARTAMENTOS DE SAN RAFAEL Y GENERAL ALVEAR</v>
      </c>
      <c r="B1" s="849"/>
      <c r="C1" s="849"/>
      <c r="D1" s="849"/>
      <c r="E1" s="850"/>
    </row>
    <row r="3" spans="1:13" ht="16.5" thickBot="1" x14ac:dyDescent="0.3"/>
    <row r="4" spans="1:13" ht="24" thickBot="1" x14ac:dyDescent="0.3">
      <c r="A4" s="851" t="str">
        <f>+INDICE!C17</f>
        <v>C-3 Ampliación ET Gral. Alvear</v>
      </c>
      <c r="B4" s="849"/>
      <c r="C4" s="849"/>
      <c r="D4" s="849"/>
      <c r="E4" s="850"/>
    </row>
    <row r="5" spans="1:13" x14ac:dyDescent="0.25">
      <c r="B5" s="21"/>
      <c r="C5" s="21"/>
      <c r="D5" s="21"/>
    </row>
    <row r="6" spans="1:13" ht="18.75" x14ac:dyDescent="0.25">
      <c r="A6" s="22"/>
      <c r="B6" s="852" t="s">
        <v>25</v>
      </c>
      <c r="C6" s="852"/>
      <c r="D6" s="852"/>
      <c r="E6" s="23"/>
    </row>
    <row r="7" spans="1:13" ht="16.5" thickBot="1" x14ac:dyDescent="0.3"/>
    <row r="8" spans="1:13" s="21" customFormat="1" ht="16.5" thickBot="1" x14ac:dyDescent="0.3">
      <c r="A8" s="853" t="s">
        <v>26</v>
      </c>
      <c r="B8" s="854"/>
      <c r="C8" s="854"/>
      <c r="D8" s="857" t="s">
        <v>20</v>
      </c>
      <c r="E8" s="858"/>
      <c r="F8"/>
      <c r="G8"/>
      <c r="H8"/>
      <c r="I8"/>
      <c r="J8"/>
      <c r="K8"/>
      <c r="L8"/>
      <c r="M8"/>
    </row>
    <row r="9" spans="1:13" s="21" customFormat="1" ht="19.5" thickBot="1" x14ac:dyDescent="0.3">
      <c r="A9" s="855"/>
      <c r="B9" s="856"/>
      <c r="C9" s="856"/>
      <c r="D9" s="16" t="s">
        <v>21</v>
      </c>
      <c r="E9" s="16" t="s">
        <v>22</v>
      </c>
      <c r="F9"/>
      <c r="G9"/>
      <c r="H9"/>
      <c r="I9"/>
      <c r="J9"/>
      <c r="K9"/>
      <c r="L9"/>
      <c r="M9"/>
    </row>
    <row r="10" spans="1:13" s="21" customFormat="1" ht="16.5" thickBot="1" x14ac:dyDescent="0.3">
      <c r="A10" s="24"/>
      <c r="B10" s="25"/>
      <c r="C10" s="25"/>
      <c r="D10" s="17"/>
      <c r="E10" s="26"/>
      <c r="F10"/>
      <c r="G10"/>
      <c r="H10"/>
      <c r="I10"/>
      <c r="J10"/>
      <c r="K10"/>
      <c r="L10"/>
      <c r="M10"/>
    </row>
    <row r="11" spans="1:13" ht="15" customHeight="1" x14ac:dyDescent="0.25">
      <c r="A11" s="246" t="s">
        <v>302</v>
      </c>
      <c r="B11" s="251" t="s">
        <v>437</v>
      </c>
      <c r="C11" s="251"/>
      <c r="D11" s="136">
        <f>+'C 3.1'!H44</f>
        <v>0</v>
      </c>
      <c r="E11" s="137">
        <f>+'C 3.1'!I44</f>
        <v>0</v>
      </c>
      <c r="G11">
        <f>+E11/1500</f>
        <v>0</v>
      </c>
    </row>
    <row r="12" spans="1:13" x14ac:dyDescent="0.25">
      <c r="A12" s="247" t="s">
        <v>303</v>
      </c>
      <c r="B12" s="249" t="s">
        <v>438</v>
      </c>
      <c r="C12" s="249"/>
      <c r="D12" s="138">
        <f>'C 3.2'!H41</f>
        <v>0</v>
      </c>
      <c r="E12" s="139">
        <f>'C 3.2'!I41</f>
        <v>0</v>
      </c>
    </row>
    <row r="13" spans="1:13" x14ac:dyDescent="0.25">
      <c r="A13" s="247" t="s">
        <v>304</v>
      </c>
      <c r="B13" s="249" t="s">
        <v>439</v>
      </c>
      <c r="C13" s="249"/>
      <c r="D13" s="138">
        <f>+'C 3.3'!H49</f>
        <v>0</v>
      </c>
      <c r="E13" s="139">
        <f>+'C 3.3'!I49</f>
        <v>0</v>
      </c>
    </row>
    <row r="14" spans="1:13" ht="16.5" thickBot="1" x14ac:dyDescent="0.3">
      <c r="A14" s="248" t="s">
        <v>305</v>
      </c>
      <c r="B14" s="250" t="s">
        <v>440</v>
      </c>
      <c r="C14" s="250"/>
      <c r="D14" s="141">
        <f>+'C 3.4'!H109</f>
        <v>0</v>
      </c>
      <c r="E14" s="252">
        <f>+'C 3.4'!I109</f>
        <v>0</v>
      </c>
    </row>
    <row r="15" spans="1:13" ht="19.5" thickBot="1" x14ac:dyDescent="0.3">
      <c r="A15" s="918" t="s">
        <v>27</v>
      </c>
      <c r="B15" s="976"/>
      <c r="C15" s="976"/>
      <c r="D15" s="133">
        <f>SUM(D11:D14)</f>
        <v>0</v>
      </c>
      <c r="E15" s="134">
        <f>SUM(E11:E14)</f>
        <v>0</v>
      </c>
    </row>
    <row r="19" spans="2:5" x14ac:dyDescent="0.25">
      <c r="B19" s="715"/>
      <c r="C19" s="715"/>
      <c r="D19" s="716"/>
      <c r="E19" s="717"/>
    </row>
    <row r="20" spans="2:5" x14ac:dyDescent="0.25">
      <c r="B20" s="718" t="s">
        <v>572</v>
      </c>
      <c r="C20" s="719"/>
      <c r="D20" s="842" t="s">
        <v>572</v>
      </c>
      <c r="E20" s="842"/>
    </row>
    <row r="21" spans="2:5" x14ac:dyDescent="0.25">
      <c r="B21" s="720" t="s">
        <v>671</v>
      </c>
      <c r="C21" s="721"/>
      <c r="D21" s="767" t="s">
        <v>573</v>
      </c>
      <c r="E21" s="767"/>
    </row>
    <row r="22" spans="2:5" x14ac:dyDescent="0.25">
      <c r="D22"/>
      <c r="E22"/>
    </row>
  </sheetData>
  <sheetProtection algorithmName="SHA-512" hashValue="tRSCsEnQgl5T2nVNE+r12peQFK08mOMrPJF4RFgxrjNpzUq2/lzlndHCUbgMIaFWDlgny4RV7w814GvFrRLB2A==" saltValue="l5sL4FmAEPcMWBWGzVurWg==" spinCount="100000" sheet="1" objects="1" scenarios="1"/>
  <protectedRanges>
    <protectedRange sqref="D16:E16" name="Rango1"/>
    <protectedRange sqref="D22:E22" name="Rango1_1"/>
  </protectedRanges>
  <mergeCells count="8">
    <mergeCell ref="D20:E20"/>
    <mergeCell ref="D21:E21"/>
    <mergeCell ref="A15:C15"/>
    <mergeCell ref="A1:E1"/>
    <mergeCell ref="A4:E4"/>
    <mergeCell ref="B6:D6"/>
    <mergeCell ref="A8:C9"/>
    <mergeCell ref="D8:E8"/>
  </mergeCells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I52"/>
  <sheetViews>
    <sheetView view="pageBreakPreview" topLeftCell="A12" zoomScale="60" zoomScaleNormal="100" workbookViewId="0">
      <selection activeCell="M64" sqref="M64"/>
    </sheetView>
  </sheetViews>
  <sheetFormatPr baseColWidth="10" defaultColWidth="11.42578125" defaultRowHeight="15.75" x14ac:dyDescent="0.25"/>
  <cols>
    <col min="1" max="1" width="4.28515625" style="21" customWidth="1"/>
    <col min="2" max="2" width="5.7109375" style="21" customWidth="1"/>
    <col min="3" max="3" width="72.28515625" style="93" customWidth="1"/>
    <col min="4" max="4" width="7.42578125" style="27" customWidth="1"/>
    <col min="5" max="5" width="7.140625" style="21" customWidth="1"/>
    <col min="6" max="6" width="15.28515625" style="20" customWidth="1"/>
    <col min="7" max="7" width="13.85546875" style="20" customWidth="1"/>
    <col min="8" max="8" width="16.28515625" style="20" customWidth="1"/>
    <col min="9" max="9" width="16.5703125" style="20" customWidth="1"/>
    <col min="10" max="236" width="11.42578125" style="20"/>
    <col min="237" max="238" width="5.7109375" style="20" customWidth="1"/>
    <col min="239" max="239" width="118.140625" style="20" customWidth="1"/>
    <col min="240" max="241" width="6.7109375" style="20" customWidth="1"/>
    <col min="242" max="245" width="15.7109375" style="20" customWidth="1"/>
    <col min="246" max="492" width="11.42578125" style="20"/>
    <col min="493" max="494" width="5.7109375" style="20" customWidth="1"/>
    <col min="495" max="495" width="118.140625" style="20" customWidth="1"/>
    <col min="496" max="497" width="6.7109375" style="20" customWidth="1"/>
    <col min="498" max="501" width="15.7109375" style="20" customWidth="1"/>
    <col min="502" max="748" width="11.42578125" style="20"/>
    <col min="749" max="750" width="5.7109375" style="20" customWidth="1"/>
    <col min="751" max="751" width="118.140625" style="20" customWidth="1"/>
    <col min="752" max="753" width="6.7109375" style="20" customWidth="1"/>
    <col min="754" max="757" width="15.7109375" style="20" customWidth="1"/>
    <col min="758" max="1004" width="11.42578125" style="20"/>
    <col min="1005" max="1006" width="5.7109375" style="20" customWidth="1"/>
    <col min="1007" max="1007" width="118.140625" style="20" customWidth="1"/>
    <col min="1008" max="1009" width="6.7109375" style="20" customWidth="1"/>
    <col min="1010" max="1013" width="15.7109375" style="20" customWidth="1"/>
    <col min="1014" max="1260" width="11.42578125" style="20"/>
    <col min="1261" max="1262" width="5.7109375" style="20" customWidth="1"/>
    <col min="1263" max="1263" width="118.140625" style="20" customWidth="1"/>
    <col min="1264" max="1265" width="6.7109375" style="20" customWidth="1"/>
    <col min="1266" max="1269" width="15.7109375" style="20" customWidth="1"/>
    <col min="1270" max="1516" width="11.42578125" style="20"/>
    <col min="1517" max="1518" width="5.7109375" style="20" customWidth="1"/>
    <col min="1519" max="1519" width="118.140625" style="20" customWidth="1"/>
    <col min="1520" max="1521" width="6.7109375" style="20" customWidth="1"/>
    <col min="1522" max="1525" width="15.7109375" style="20" customWidth="1"/>
    <col min="1526" max="1772" width="11.42578125" style="20"/>
    <col min="1773" max="1774" width="5.7109375" style="20" customWidth="1"/>
    <col min="1775" max="1775" width="118.140625" style="20" customWidth="1"/>
    <col min="1776" max="1777" width="6.7109375" style="20" customWidth="1"/>
    <col min="1778" max="1781" width="15.7109375" style="20" customWidth="1"/>
    <col min="1782" max="2028" width="11.42578125" style="20"/>
    <col min="2029" max="2030" width="5.7109375" style="20" customWidth="1"/>
    <col min="2031" max="2031" width="118.140625" style="20" customWidth="1"/>
    <col min="2032" max="2033" width="6.7109375" style="20" customWidth="1"/>
    <col min="2034" max="2037" width="15.7109375" style="20" customWidth="1"/>
    <col min="2038" max="2284" width="11.42578125" style="20"/>
    <col min="2285" max="2286" width="5.7109375" style="20" customWidth="1"/>
    <col min="2287" max="2287" width="118.140625" style="20" customWidth="1"/>
    <col min="2288" max="2289" width="6.7109375" style="20" customWidth="1"/>
    <col min="2290" max="2293" width="15.7109375" style="20" customWidth="1"/>
    <col min="2294" max="2540" width="11.42578125" style="20"/>
    <col min="2541" max="2542" width="5.7109375" style="20" customWidth="1"/>
    <col min="2543" max="2543" width="118.140625" style="20" customWidth="1"/>
    <col min="2544" max="2545" width="6.7109375" style="20" customWidth="1"/>
    <col min="2546" max="2549" width="15.7109375" style="20" customWidth="1"/>
    <col min="2550" max="2796" width="11.42578125" style="20"/>
    <col min="2797" max="2798" width="5.7109375" style="20" customWidth="1"/>
    <col min="2799" max="2799" width="118.140625" style="20" customWidth="1"/>
    <col min="2800" max="2801" width="6.7109375" style="20" customWidth="1"/>
    <col min="2802" max="2805" width="15.7109375" style="20" customWidth="1"/>
    <col min="2806" max="3052" width="11.42578125" style="20"/>
    <col min="3053" max="3054" width="5.7109375" style="20" customWidth="1"/>
    <col min="3055" max="3055" width="118.140625" style="20" customWidth="1"/>
    <col min="3056" max="3057" width="6.7109375" style="20" customWidth="1"/>
    <col min="3058" max="3061" width="15.7109375" style="20" customWidth="1"/>
    <col min="3062" max="3308" width="11.42578125" style="20"/>
    <col min="3309" max="3310" width="5.7109375" style="20" customWidth="1"/>
    <col min="3311" max="3311" width="118.140625" style="20" customWidth="1"/>
    <col min="3312" max="3313" width="6.7109375" style="20" customWidth="1"/>
    <col min="3314" max="3317" width="15.7109375" style="20" customWidth="1"/>
    <col min="3318" max="3564" width="11.42578125" style="20"/>
    <col min="3565" max="3566" width="5.7109375" style="20" customWidth="1"/>
    <col min="3567" max="3567" width="118.140625" style="20" customWidth="1"/>
    <col min="3568" max="3569" width="6.7109375" style="20" customWidth="1"/>
    <col min="3570" max="3573" width="15.7109375" style="20" customWidth="1"/>
    <col min="3574" max="3820" width="11.42578125" style="20"/>
    <col min="3821" max="3822" width="5.7109375" style="20" customWidth="1"/>
    <col min="3823" max="3823" width="118.140625" style="20" customWidth="1"/>
    <col min="3824" max="3825" width="6.7109375" style="20" customWidth="1"/>
    <col min="3826" max="3829" width="15.7109375" style="20" customWidth="1"/>
    <col min="3830" max="4076" width="11.42578125" style="20"/>
    <col min="4077" max="4078" width="5.7109375" style="20" customWidth="1"/>
    <col min="4079" max="4079" width="118.140625" style="20" customWidth="1"/>
    <col min="4080" max="4081" width="6.7109375" style="20" customWidth="1"/>
    <col min="4082" max="4085" width="15.7109375" style="20" customWidth="1"/>
    <col min="4086" max="4332" width="11.42578125" style="20"/>
    <col min="4333" max="4334" width="5.7109375" style="20" customWidth="1"/>
    <col min="4335" max="4335" width="118.140625" style="20" customWidth="1"/>
    <col min="4336" max="4337" width="6.7109375" style="20" customWidth="1"/>
    <col min="4338" max="4341" width="15.7109375" style="20" customWidth="1"/>
    <col min="4342" max="4588" width="11.42578125" style="20"/>
    <col min="4589" max="4590" width="5.7109375" style="20" customWidth="1"/>
    <col min="4591" max="4591" width="118.140625" style="20" customWidth="1"/>
    <col min="4592" max="4593" width="6.7109375" style="20" customWidth="1"/>
    <col min="4594" max="4597" width="15.7109375" style="20" customWidth="1"/>
    <col min="4598" max="4844" width="11.42578125" style="20"/>
    <col min="4845" max="4846" width="5.7109375" style="20" customWidth="1"/>
    <col min="4847" max="4847" width="118.140625" style="20" customWidth="1"/>
    <col min="4848" max="4849" width="6.7109375" style="20" customWidth="1"/>
    <col min="4850" max="4853" width="15.7109375" style="20" customWidth="1"/>
    <col min="4854" max="5100" width="11.42578125" style="20"/>
    <col min="5101" max="5102" width="5.7109375" style="20" customWidth="1"/>
    <col min="5103" max="5103" width="118.140625" style="20" customWidth="1"/>
    <col min="5104" max="5105" width="6.7109375" style="20" customWidth="1"/>
    <col min="5106" max="5109" width="15.7109375" style="20" customWidth="1"/>
    <col min="5110" max="5356" width="11.42578125" style="20"/>
    <col min="5357" max="5358" width="5.7109375" style="20" customWidth="1"/>
    <col min="5359" max="5359" width="118.140625" style="20" customWidth="1"/>
    <col min="5360" max="5361" width="6.7109375" style="20" customWidth="1"/>
    <col min="5362" max="5365" width="15.7109375" style="20" customWidth="1"/>
    <col min="5366" max="5612" width="11.42578125" style="20"/>
    <col min="5613" max="5614" width="5.7109375" style="20" customWidth="1"/>
    <col min="5615" max="5615" width="118.140625" style="20" customWidth="1"/>
    <col min="5616" max="5617" width="6.7109375" style="20" customWidth="1"/>
    <col min="5618" max="5621" width="15.7109375" style="20" customWidth="1"/>
    <col min="5622" max="5868" width="11.42578125" style="20"/>
    <col min="5869" max="5870" width="5.7109375" style="20" customWidth="1"/>
    <col min="5871" max="5871" width="118.140625" style="20" customWidth="1"/>
    <col min="5872" max="5873" width="6.7109375" style="20" customWidth="1"/>
    <col min="5874" max="5877" width="15.7109375" style="20" customWidth="1"/>
    <col min="5878" max="6124" width="11.42578125" style="20"/>
    <col min="6125" max="6126" width="5.7109375" style="20" customWidth="1"/>
    <col min="6127" max="6127" width="118.140625" style="20" customWidth="1"/>
    <col min="6128" max="6129" width="6.7109375" style="20" customWidth="1"/>
    <col min="6130" max="6133" width="15.7109375" style="20" customWidth="1"/>
    <col min="6134" max="6380" width="11.42578125" style="20"/>
    <col min="6381" max="6382" width="5.7109375" style="20" customWidth="1"/>
    <col min="6383" max="6383" width="118.140625" style="20" customWidth="1"/>
    <col min="6384" max="6385" width="6.7109375" style="20" customWidth="1"/>
    <col min="6386" max="6389" width="15.7109375" style="20" customWidth="1"/>
    <col min="6390" max="6636" width="11.42578125" style="20"/>
    <col min="6637" max="6638" width="5.7109375" style="20" customWidth="1"/>
    <col min="6639" max="6639" width="118.140625" style="20" customWidth="1"/>
    <col min="6640" max="6641" width="6.7109375" style="20" customWidth="1"/>
    <col min="6642" max="6645" width="15.7109375" style="20" customWidth="1"/>
    <col min="6646" max="6892" width="11.42578125" style="20"/>
    <col min="6893" max="6894" width="5.7109375" style="20" customWidth="1"/>
    <col min="6895" max="6895" width="118.140625" style="20" customWidth="1"/>
    <col min="6896" max="6897" width="6.7109375" style="20" customWidth="1"/>
    <col min="6898" max="6901" width="15.7109375" style="20" customWidth="1"/>
    <col min="6902" max="7148" width="11.42578125" style="20"/>
    <col min="7149" max="7150" width="5.7109375" style="20" customWidth="1"/>
    <col min="7151" max="7151" width="118.140625" style="20" customWidth="1"/>
    <col min="7152" max="7153" width="6.7109375" style="20" customWidth="1"/>
    <col min="7154" max="7157" width="15.7109375" style="20" customWidth="1"/>
    <col min="7158" max="7404" width="11.42578125" style="20"/>
    <col min="7405" max="7406" width="5.7109375" style="20" customWidth="1"/>
    <col min="7407" max="7407" width="118.140625" style="20" customWidth="1"/>
    <col min="7408" max="7409" width="6.7109375" style="20" customWidth="1"/>
    <col min="7410" max="7413" width="15.7109375" style="20" customWidth="1"/>
    <col min="7414" max="7660" width="11.42578125" style="20"/>
    <col min="7661" max="7662" width="5.7109375" style="20" customWidth="1"/>
    <col min="7663" max="7663" width="118.140625" style="20" customWidth="1"/>
    <col min="7664" max="7665" width="6.7109375" style="20" customWidth="1"/>
    <col min="7666" max="7669" width="15.7109375" style="20" customWidth="1"/>
    <col min="7670" max="7916" width="11.42578125" style="20"/>
    <col min="7917" max="7918" width="5.7109375" style="20" customWidth="1"/>
    <col min="7919" max="7919" width="118.140625" style="20" customWidth="1"/>
    <col min="7920" max="7921" width="6.7109375" style="20" customWidth="1"/>
    <col min="7922" max="7925" width="15.7109375" style="20" customWidth="1"/>
    <col min="7926" max="8172" width="11.42578125" style="20"/>
    <col min="8173" max="8174" width="5.7109375" style="20" customWidth="1"/>
    <col min="8175" max="8175" width="118.140625" style="20" customWidth="1"/>
    <col min="8176" max="8177" width="6.7109375" style="20" customWidth="1"/>
    <col min="8178" max="8181" width="15.7109375" style="20" customWidth="1"/>
    <col min="8182" max="8428" width="11.42578125" style="20"/>
    <col min="8429" max="8430" width="5.7109375" style="20" customWidth="1"/>
    <col min="8431" max="8431" width="118.140625" style="20" customWidth="1"/>
    <col min="8432" max="8433" width="6.7109375" style="20" customWidth="1"/>
    <col min="8434" max="8437" width="15.7109375" style="20" customWidth="1"/>
    <col min="8438" max="8684" width="11.42578125" style="20"/>
    <col min="8685" max="8686" width="5.7109375" style="20" customWidth="1"/>
    <col min="8687" max="8687" width="118.140625" style="20" customWidth="1"/>
    <col min="8688" max="8689" width="6.7109375" style="20" customWidth="1"/>
    <col min="8690" max="8693" width="15.7109375" style="20" customWidth="1"/>
    <col min="8694" max="8940" width="11.42578125" style="20"/>
    <col min="8941" max="8942" width="5.7109375" style="20" customWidth="1"/>
    <col min="8943" max="8943" width="118.140625" style="20" customWidth="1"/>
    <col min="8944" max="8945" width="6.7109375" style="20" customWidth="1"/>
    <col min="8946" max="8949" width="15.7109375" style="20" customWidth="1"/>
    <col min="8950" max="9196" width="11.42578125" style="20"/>
    <col min="9197" max="9198" width="5.7109375" style="20" customWidth="1"/>
    <col min="9199" max="9199" width="118.140625" style="20" customWidth="1"/>
    <col min="9200" max="9201" width="6.7109375" style="20" customWidth="1"/>
    <col min="9202" max="9205" width="15.7109375" style="20" customWidth="1"/>
    <col min="9206" max="9452" width="11.42578125" style="20"/>
    <col min="9453" max="9454" width="5.7109375" style="20" customWidth="1"/>
    <col min="9455" max="9455" width="118.140625" style="20" customWidth="1"/>
    <col min="9456" max="9457" width="6.7109375" style="20" customWidth="1"/>
    <col min="9458" max="9461" width="15.7109375" style="20" customWidth="1"/>
    <col min="9462" max="9708" width="11.42578125" style="20"/>
    <col min="9709" max="9710" width="5.7109375" style="20" customWidth="1"/>
    <col min="9711" max="9711" width="118.140625" style="20" customWidth="1"/>
    <col min="9712" max="9713" width="6.7109375" style="20" customWidth="1"/>
    <col min="9714" max="9717" width="15.7109375" style="20" customWidth="1"/>
    <col min="9718" max="9964" width="11.42578125" style="20"/>
    <col min="9965" max="9966" width="5.7109375" style="20" customWidth="1"/>
    <col min="9967" max="9967" width="118.140625" style="20" customWidth="1"/>
    <col min="9968" max="9969" width="6.7109375" style="20" customWidth="1"/>
    <col min="9970" max="9973" width="15.7109375" style="20" customWidth="1"/>
    <col min="9974" max="10220" width="11.42578125" style="20"/>
    <col min="10221" max="10222" width="5.7109375" style="20" customWidth="1"/>
    <col min="10223" max="10223" width="118.140625" style="20" customWidth="1"/>
    <col min="10224" max="10225" width="6.7109375" style="20" customWidth="1"/>
    <col min="10226" max="10229" width="15.7109375" style="20" customWidth="1"/>
    <col min="10230" max="10476" width="11.42578125" style="20"/>
    <col min="10477" max="10478" width="5.7109375" style="20" customWidth="1"/>
    <col min="10479" max="10479" width="118.140625" style="20" customWidth="1"/>
    <col min="10480" max="10481" width="6.7109375" style="20" customWidth="1"/>
    <col min="10482" max="10485" width="15.7109375" style="20" customWidth="1"/>
    <col min="10486" max="10732" width="11.42578125" style="20"/>
    <col min="10733" max="10734" width="5.7109375" style="20" customWidth="1"/>
    <col min="10735" max="10735" width="118.140625" style="20" customWidth="1"/>
    <col min="10736" max="10737" width="6.7109375" style="20" customWidth="1"/>
    <col min="10738" max="10741" width="15.7109375" style="20" customWidth="1"/>
    <col min="10742" max="10988" width="11.42578125" style="20"/>
    <col min="10989" max="10990" width="5.7109375" style="20" customWidth="1"/>
    <col min="10991" max="10991" width="118.140625" style="20" customWidth="1"/>
    <col min="10992" max="10993" width="6.7109375" style="20" customWidth="1"/>
    <col min="10994" max="10997" width="15.7109375" style="20" customWidth="1"/>
    <col min="10998" max="11244" width="11.42578125" style="20"/>
    <col min="11245" max="11246" width="5.7109375" style="20" customWidth="1"/>
    <col min="11247" max="11247" width="118.140625" style="20" customWidth="1"/>
    <col min="11248" max="11249" width="6.7109375" style="20" customWidth="1"/>
    <col min="11250" max="11253" width="15.7109375" style="20" customWidth="1"/>
    <col min="11254" max="11500" width="11.42578125" style="20"/>
    <col min="11501" max="11502" width="5.7109375" style="20" customWidth="1"/>
    <col min="11503" max="11503" width="118.140625" style="20" customWidth="1"/>
    <col min="11504" max="11505" width="6.7109375" style="20" customWidth="1"/>
    <col min="11506" max="11509" width="15.7109375" style="20" customWidth="1"/>
    <col min="11510" max="11756" width="11.42578125" style="20"/>
    <col min="11757" max="11758" width="5.7109375" style="20" customWidth="1"/>
    <col min="11759" max="11759" width="118.140625" style="20" customWidth="1"/>
    <col min="11760" max="11761" width="6.7109375" style="20" customWidth="1"/>
    <col min="11762" max="11765" width="15.7109375" style="20" customWidth="1"/>
    <col min="11766" max="12012" width="11.42578125" style="20"/>
    <col min="12013" max="12014" width="5.7109375" style="20" customWidth="1"/>
    <col min="12015" max="12015" width="118.140625" style="20" customWidth="1"/>
    <col min="12016" max="12017" width="6.7109375" style="20" customWidth="1"/>
    <col min="12018" max="12021" width="15.7109375" style="20" customWidth="1"/>
    <col min="12022" max="12268" width="11.42578125" style="20"/>
    <col min="12269" max="12270" width="5.7109375" style="20" customWidth="1"/>
    <col min="12271" max="12271" width="118.140625" style="20" customWidth="1"/>
    <col min="12272" max="12273" width="6.7109375" style="20" customWidth="1"/>
    <col min="12274" max="12277" width="15.7109375" style="20" customWidth="1"/>
    <col min="12278" max="12524" width="11.42578125" style="20"/>
    <col min="12525" max="12526" width="5.7109375" style="20" customWidth="1"/>
    <col min="12527" max="12527" width="118.140625" style="20" customWidth="1"/>
    <col min="12528" max="12529" width="6.7109375" style="20" customWidth="1"/>
    <col min="12530" max="12533" width="15.7109375" style="20" customWidth="1"/>
    <col min="12534" max="12780" width="11.42578125" style="20"/>
    <col min="12781" max="12782" width="5.7109375" style="20" customWidth="1"/>
    <col min="12783" max="12783" width="118.140625" style="20" customWidth="1"/>
    <col min="12784" max="12785" width="6.7109375" style="20" customWidth="1"/>
    <col min="12786" max="12789" width="15.7109375" style="20" customWidth="1"/>
    <col min="12790" max="13036" width="11.42578125" style="20"/>
    <col min="13037" max="13038" width="5.7109375" style="20" customWidth="1"/>
    <col min="13039" max="13039" width="118.140625" style="20" customWidth="1"/>
    <col min="13040" max="13041" width="6.7109375" style="20" customWidth="1"/>
    <col min="13042" max="13045" width="15.7109375" style="20" customWidth="1"/>
    <col min="13046" max="13292" width="11.42578125" style="20"/>
    <col min="13293" max="13294" width="5.7109375" style="20" customWidth="1"/>
    <col min="13295" max="13295" width="118.140625" style="20" customWidth="1"/>
    <col min="13296" max="13297" width="6.7109375" style="20" customWidth="1"/>
    <col min="13298" max="13301" width="15.7109375" style="20" customWidth="1"/>
    <col min="13302" max="13548" width="11.42578125" style="20"/>
    <col min="13549" max="13550" width="5.7109375" style="20" customWidth="1"/>
    <col min="13551" max="13551" width="118.140625" style="20" customWidth="1"/>
    <col min="13552" max="13553" width="6.7109375" style="20" customWidth="1"/>
    <col min="13554" max="13557" width="15.7109375" style="20" customWidth="1"/>
    <col min="13558" max="13804" width="11.42578125" style="20"/>
    <col min="13805" max="13806" width="5.7109375" style="20" customWidth="1"/>
    <col min="13807" max="13807" width="118.140625" style="20" customWidth="1"/>
    <col min="13808" max="13809" width="6.7109375" style="20" customWidth="1"/>
    <col min="13810" max="13813" width="15.7109375" style="20" customWidth="1"/>
    <col min="13814" max="14060" width="11.42578125" style="20"/>
    <col min="14061" max="14062" width="5.7109375" style="20" customWidth="1"/>
    <col min="14063" max="14063" width="118.140625" style="20" customWidth="1"/>
    <col min="14064" max="14065" width="6.7109375" style="20" customWidth="1"/>
    <col min="14066" max="14069" width="15.7109375" style="20" customWidth="1"/>
    <col min="14070" max="14316" width="11.42578125" style="20"/>
    <col min="14317" max="14318" width="5.7109375" style="20" customWidth="1"/>
    <col min="14319" max="14319" width="118.140625" style="20" customWidth="1"/>
    <col min="14320" max="14321" width="6.7109375" style="20" customWidth="1"/>
    <col min="14322" max="14325" width="15.7109375" style="20" customWidth="1"/>
    <col min="14326" max="14572" width="11.42578125" style="20"/>
    <col min="14573" max="14574" width="5.7109375" style="20" customWidth="1"/>
    <col min="14575" max="14575" width="118.140625" style="20" customWidth="1"/>
    <col min="14576" max="14577" width="6.7109375" style="20" customWidth="1"/>
    <col min="14578" max="14581" width="15.7109375" style="20" customWidth="1"/>
    <col min="14582" max="14828" width="11.42578125" style="20"/>
    <col min="14829" max="14830" width="5.7109375" style="20" customWidth="1"/>
    <col min="14831" max="14831" width="118.140625" style="20" customWidth="1"/>
    <col min="14832" max="14833" width="6.7109375" style="20" customWidth="1"/>
    <col min="14834" max="14837" width="15.7109375" style="20" customWidth="1"/>
    <col min="14838" max="15084" width="11.42578125" style="20"/>
    <col min="15085" max="15086" width="5.7109375" style="20" customWidth="1"/>
    <col min="15087" max="15087" width="118.140625" style="20" customWidth="1"/>
    <col min="15088" max="15089" width="6.7109375" style="20" customWidth="1"/>
    <col min="15090" max="15093" width="15.7109375" style="20" customWidth="1"/>
    <col min="15094" max="15340" width="11.42578125" style="20"/>
    <col min="15341" max="15342" width="5.7109375" style="20" customWidth="1"/>
    <col min="15343" max="15343" width="118.140625" style="20" customWidth="1"/>
    <col min="15344" max="15345" width="6.7109375" style="20" customWidth="1"/>
    <col min="15346" max="15349" width="15.7109375" style="20" customWidth="1"/>
    <col min="15350" max="15596" width="11.42578125" style="20"/>
    <col min="15597" max="15598" width="5.7109375" style="20" customWidth="1"/>
    <col min="15599" max="15599" width="118.140625" style="20" customWidth="1"/>
    <col min="15600" max="15601" width="6.7109375" style="20" customWidth="1"/>
    <col min="15602" max="15605" width="15.7109375" style="20" customWidth="1"/>
    <col min="15606" max="15852" width="11.42578125" style="20"/>
    <col min="15853" max="15854" width="5.7109375" style="20" customWidth="1"/>
    <col min="15855" max="15855" width="118.140625" style="20" customWidth="1"/>
    <col min="15856" max="15857" width="6.7109375" style="20" customWidth="1"/>
    <col min="15858" max="15861" width="15.7109375" style="20" customWidth="1"/>
    <col min="15862" max="16108" width="11.42578125" style="20"/>
    <col min="16109" max="16110" width="5.7109375" style="20" customWidth="1"/>
    <col min="16111" max="16111" width="118.140625" style="20" customWidth="1"/>
    <col min="16112" max="16113" width="6.7109375" style="20" customWidth="1"/>
    <col min="16114" max="16117" width="15.7109375" style="20" customWidth="1"/>
    <col min="16118" max="16375" width="11.42578125" style="20"/>
    <col min="16376" max="16384" width="10.85546875" style="20" customWidth="1"/>
  </cols>
  <sheetData>
    <row r="1" spans="1:9" ht="69" customHeight="1" thickBot="1" x14ac:dyDescent="0.3">
      <c r="A1" s="747" t="str">
        <f>+CARÁTULA!B16</f>
        <v>PROYECTO: 
MEJORAMIENTO DE LA RED DE AT (132 KV) 
DE LA PROVINCIA DE MENDOZA 
DEPARTAMENTOS DE SAN RAFAEL Y GENERAL ALVEAR</v>
      </c>
      <c r="B1" s="748"/>
      <c r="C1" s="748"/>
      <c r="D1" s="748"/>
      <c r="E1" s="748"/>
      <c r="F1" s="748"/>
      <c r="G1" s="748"/>
      <c r="H1" s="748"/>
      <c r="I1" s="749"/>
    </row>
    <row r="2" spans="1:9" ht="5.0999999999999996" customHeight="1" thickBot="1" x14ac:dyDescent="0.3"/>
    <row r="3" spans="1:9" ht="22.9" customHeight="1" thickBot="1" x14ac:dyDescent="0.3">
      <c r="A3" s="750" t="str">
        <f>+INDICE!C18</f>
        <v>C-3.1 Provisiones principales Ampliación ET Gral. Alvear</v>
      </c>
      <c r="B3" s="751"/>
      <c r="C3" s="751"/>
      <c r="D3" s="751"/>
      <c r="E3" s="751"/>
      <c r="F3" s="751"/>
      <c r="G3" s="751"/>
      <c r="H3" s="751"/>
      <c r="I3" s="752"/>
    </row>
    <row r="4" spans="1:9" ht="5.0999999999999996" customHeight="1" x14ac:dyDescent="0.25"/>
    <row r="5" spans="1:9" ht="17.45" customHeight="1" x14ac:dyDescent="0.25">
      <c r="A5" s="977" t="s">
        <v>28</v>
      </c>
      <c r="B5" s="977" t="s">
        <v>29</v>
      </c>
      <c r="C5" s="298"/>
      <c r="D5" s="978" t="s">
        <v>30</v>
      </c>
      <c r="E5" s="978" t="s">
        <v>31</v>
      </c>
      <c r="F5" s="981" t="s">
        <v>32</v>
      </c>
      <c r="G5" s="764"/>
      <c r="H5" s="981" t="s">
        <v>33</v>
      </c>
      <c r="I5" s="764"/>
    </row>
    <row r="6" spans="1:9" ht="17.45" customHeight="1" x14ac:dyDescent="0.25">
      <c r="A6" s="757"/>
      <c r="B6" s="757"/>
      <c r="C6" s="29" t="s">
        <v>34</v>
      </c>
      <c r="D6" s="979"/>
      <c r="E6" s="979"/>
      <c r="F6" s="764"/>
      <c r="G6" s="764"/>
      <c r="H6" s="764"/>
      <c r="I6" s="764"/>
    </row>
    <row r="7" spans="1:9" ht="23.25" customHeight="1" thickBot="1" x14ac:dyDescent="0.3">
      <c r="A7" s="758"/>
      <c r="B7" s="758"/>
      <c r="C7" s="30"/>
      <c r="D7" s="980"/>
      <c r="E7" s="980"/>
      <c r="F7" s="31" t="s">
        <v>21</v>
      </c>
      <c r="G7" s="31" t="s">
        <v>22</v>
      </c>
      <c r="H7" s="31" t="s">
        <v>21</v>
      </c>
      <c r="I7" s="31" t="s">
        <v>22</v>
      </c>
    </row>
    <row r="8" spans="1:9" s="76" customFormat="1" ht="25.5" customHeight="1" x14ac:dyDescent="0.25">
      <c r="A8" s="554">
        <v>1</v>
      </c>
      <c r="B8" s="253"/>
      <c r="C8" s="254" t="s">
        <v>631</v>
      </c>
      <c r="D8" s="292" t="s">
        <v>38</v>
      </c>
      <c r="E8" s="555">
        <v>1</v>
      </c>
      <c r="F8" s="556"/>
      <c r="G8" s="557"/>
      <c r="H8" s="558">
        <f>+E8*F8</f>
        <v>0</v>
      </c>
      <c r="I8" s="559">
        <f>+E8*G8</f>
        <v>0</v>
      </c>
    </row>
    <row r="9" spans="1:9" s="33" customFormat="1" ht="5.0999999999999996" customHeight="1" x14ac:dyDescent="0.25">
      <c r="A9" s="299"/>
      <c r="B9" s="113"/>
      <c r="C9" s="110"/>
      <c r="D9" s="102"/>
      <c r="E9" s="555"/>
      <c r="F9" s="556"/>
      <c r="G9" s="560"/>
      <c r="H9" s="277"/>
      <c r="I9" s="561"/>
    </row>
    <row r="10" spans="1:9" s="76" customFormat="1" ht="15" x14ac:dyDescent="0.25">
      <c r="A10" s="554">
        <v>2</v>
      </c>
      <c r="B10" s="293"/>
      <c r="C10" s="294" t="s">
        <v>541</v>
      </c>
      <c r="D10" s="295"/>
      <c r="E10" s="562"/>
      <c r="F10" s="556"/>
      <c r="G10" s="563"/>
      <c r="H10" s="558">
        <f>SUM(H11:H14)</f>
        <v>0</v>
      </c>
      <c r="I10" s="559">
        <f>SUM(I11:I14)</f>
        <v>0</v>
      </c>
    </row>
    <row r="11" spans="1:9" s="33" customFormat="1" ht="25.5" x14ac:dyDescent="0.25">
      <c r="A11" s="299"/>
      <c r="B11" s="113" t="s">
        <v>37</v>
      </c>
      <c r="C11" s="95" t="s">
        <v>543</v>
      </c>
      <c r="D11" s="292" t="s">
        <v>38</v>
      </c>
      <c r="E11" s="564">
        <v>2</v>
      </c>
      <c r="F11" s="556"/>
      <c r="G11" s="557"/>
      <c r="H11" s="556">
        <f t="shared" ref="H11:H14" si="0">+E11*F11</f>
        <v>0</v>
      </c>
      <c r="I11" s="565">
        <f t="shared" ref="I11:I14" si="1">+E11*G11</f>
        <v>0</v>
      </c>
    </row>
    <row r="12" spans="1:9" s="33" customFormat="1" ht="25.5" x14ac:dyDescent="0.25">
      <c r="A12" s="299"/>
      <c r="B12" s="113" t="s">
        <v>39</v>
      </c>
      <c r="C12" s="95" t="s">
        <v>544</v>
      </c>
      <c r="D12" s="292" t="s">
        <v>38</v>
      </c>
      <c r="E12" s="564">
        <v>1</v>
      </c>
      <c r="F12" s="556"/>
      <c r="G12" s="557"/>
      <c r="H12" s="556">
        <f t="shared" si="0"/>
        <v>0</v>
      </c>
      <c r="I12" s="565">
        <f t="shared" si="1"/>
        <v>0</v>
      </c>
    </row>
    <row r="13" spans="1:9" s="33" customFormat="1" ht="25.5" x14ac:dyDescent="0.25">
      <c r="A13" s="299"/>
      <c r="B13" s="113" t="s">
        <v>40</v>
      </c>
      <c r="C13" s="95" t="s">
        <v>545</v>
      </c>
      <c r="D13" s="292" t="s">
        <v>38</v>
      </c>
      <c r="E13" s="564">
        <v>2</v>
      </c>
      <c r="F13" s="556"/>
      <c r="G13" s="557"/>
      <c r="H13" s="556">
        <f t="shared" si="0"/>
        <v>0</v>
      </c>
      <c r="I13" s="565">
        <f t="shared" si="1"/>
        <v>0</v>
      </c>
    </row>
    <row r="14" spans="1:9" s="33" customFormat="1" ht="25.5" x14ac:dyDescent="0.25">
      <c r="A14" s="299"/>
      <c r="B14" s="113" t="s">
        <v>41</v>
      </c>
      <c r="C14" s="95" t="s">
        <v>546</v>
      </c>
      <c r="D14" s="292" t="s">
        <v>38</v>
      </c>
      <c r="E14" s="564">
        <v>2</v>
      </c>
      <c r="F14" s="556"/>
      <c r="G14" s="557"/>
      <c r="H14" s="556">
        <f t="shared" si="0"/>
        <v>0</v>
      </c>
      <c r="I14" s="565">
        <f t="shared" si="1"/>
        <v>0</v>
      </c>
    </row>
    <row r="15" spans="1:9" s="33" customFormat="1" ht="5.0999999999999996" customHeight="1" x14ac:dyDescent="0.25">
      <c r="A15" s="299"/>
      <c r="B15" s="113"/>
      <c r="C15" s="95"/>
      <c r="D15" s="292"/>
      <c r="E15" s="564"/>
      <c r="F15" s="556"/>
      <c r="G15" s="560"/>
      <c r="H15" s="277"/>
      <c r="I15" s="561"/>
    </row>
    <row r="16" spans="1:9" s="76" customFormat="1" ht="15" x14ac:dyDescent="0.25">
      <c r="A16" s="554">
        <v>3</v>
      </c>
      <c r="B16" s="293"/>
      <c r="C16" s="121" t="s">
        <v>542</v>
      </c>
      <c r="D16" s="77"/>
      <c r="E16" s="566"/>
      <c r="F16" s="556"/>
      <c r="G16" s="567"/>
      <c r="H16" s="558">
        <f>SUM(H17:H19)</f>
        <v>0</v>
      </c>
      <c r="I16" s="559">
        <f>SUM(I17:I19)</f>
        <v>0</v>
      </c>
    </row>
    <row r="17" spans="1:9" s="33" customFormat="1" ht="25.5" x14ac:dyDescent="0.25">
      <c r="A17" s="299"/>
      <c r="B17" s="113" t="s">
        <v>118</v>
      </c>
      <c r="C17" s="94" t="s">
        <v>547</v>
      </c>
      <c r="D17" s="292" t="s">
        <v>38</v>
      </c>
      <c r="E17" s="568">
        <v>6</v>
      </c>
      <c r="F17" s="556"/>
      <c r="G17" s="557"/>
      <c r="H17" s="556">
        <f t="shared" ref="H17:H19" si="2">+E17*F17</f>
        <v>0</v>
      </c>
      <c r="I17" s="565">
        <f t="shared" ref="I17:I19" si="3">+E17*G17</f>
        <v>0</v>
      </c>
    </row>
    <row r="18" spans="1:9" s="33" customFormat="1" ht="25.5" x14ac:dyDescent="0.25">
      <c r="A18" s="299"/>
      <c r="B18" s="113" t="s">
        <v>120</v>
      </c>
      <c r="C18" s="110" t="s">
        <v>548</v>
      </c>
      <c r="D18" s="292" t="s">
        <v>38</v>
      </c>
      <c r="E18" s="568">
        <v>6</v>
      </c>
      <c r="F18" s="556"/>
      <c r="G18" s="557"/>
      <c r="H18" s="556">
        <f t="shared" si="2"/>
        <v>0</v>
      </c>
      <c r="I18" s="565">
        <f t="shared" si="3"/>
        <v>0</v>
      </c>
    </row>
    <row r="19" spans="1:9" s="33" customFormat="1" ht="25.5" x14ac:dyDescent="0.25">
      <c r="A19" s="299"/>
      <c r="B19" s="113" t="s">
        <v>175</v>
      </c>
      <c r="C19" s="94" t="s">
        <v>550</v>
      </c>
      <c r="D19" s="292" t="s">
        <v>38</v>
      </c>
      <c r="E19" s="568">
        <v>3</v>
      </c>
      <c r="F19" s="556"/>
      <c r="G19" s="557"/>
      <c r="H19" s="556">
        <f t="shared" si="2"/>
        <v>0</v>
      </c>
      <c r="I19" s="565">
        <f t="shared" si="3"/>
        <v>0</v>
      </c>
    </row>
    <row r="20" spans="1:9" s="33" customFormat="1" ht="5.0999999999999996" customHeight="1" x14ac:dyDescent="0.25">
      <c r="A20" s="299"/>
      <c r="B20" s="113"/>
      <c r="C20" s="94"/>
      <c r="D20" s="55"/>
      <c r="E20" s="568"/>
      <c r="F20" s="556"/>
      <c r="G20" s="63"/>
      <c r="H20" s="277"/>
      <c r="I20" s="561"/>
    </row>
    <row r="21" spans="1:9" s="76" customFormat="1" ht="15" x14ac:dyDescent="0.25">
      <c r="A21" s="554">
        <v>4</v>
      </c>
      <c r="B21" s="293"/>
      <c r="C21" s="296" t="s">
        <v>632</v>
      </c>
      <c r="D21" s="292" t="s">
        <v>38</v>
      </c>
      <c r="E21" s="568">
        <v>3</v>
      </c>
      <c r="F21" s="556"/>
      <c r="G21" s="557"/>
      <c r="H21" s="558">
        <f>+E21*F21</f>
        <v>0</v>
      </c>
      <c r="I21" s="559">
        <f>+E21*G21</f>
        <v>0</v>
      </c>
    </row>
    <row r="22" spans="1:9" s="33" customFormat="1" ht="4.5" customHeight="1" x14ac:dyDescent="0.25">
      <c r="A22" s="300"/>
      <c r="B22" s="71"/>
      <c r="C22" s="68"/>
      <c r="D22" s="36"/>
      <c r="E22" s="569"/>
      <c r="F22" s="556"/>
      <c r="G22" s="63"/>
      <c r="H22" s="570"/>
      <c r="I22" s="561"/>
    </row>
    <row r="23" spans="1:9" s="33" customFormat="1" ht="15" customHeight="1" x14ac:dyDescent="0.25">
      <c r="A23" s="554">
        <v>5</v>
      </c>
      <c r="B23" s="71"/>
      <c r="C23" s="68" t="s">
        <v>54</v>
      </c>
      <c r="D23" s="55"/>
      <c r="E23" s="568"/>
      <c r="F23" s="556"/>
      <c r="G23" s="63"/>
      <c r="H23" s="558">
        <f>SUM(H24:H29)</f>
        <v>0</v>
      </c>
      <c r="I23" s="559">
        <f>SUM(I24:I29)</f>
        <v>0</v>
      </c>
    </row>
    <row r="24" spans="1:9" s="33" customFormat="1" ht="15" x14ac:dyDescent="0.25">
      <c r="A24" s="299"/>
      <c r="B24" s="113" t="s">
        <v>66</v>
      </c>
      <c r="C24" s="110" t="s">
        <v>549</v>
      </c>
      <c r="D24" s="55" t="s">
        <v>49</v>
      </c>
      <c r="E24" s="568">
        <v>2</v>
      </c>
      <c r="F24" s="556"/>
      <c r="G24" s="557"/>
      <c r="H24" s="556">
        <f t="shared" ref="H24:H29" si="4">+E24*F24</f>
        <v>0</v>
      </c>
      <c r="I24" s="565">
        <f t="shared" ref="I24:I29" si="5">+E24*G24</f>
        <v>0</v>
      </c>
    </row>
    <row r="25" spans="1:9" s="33" customFormat="1" ht="15" x14ac:dyDescent="0.25">
      <c r="A25" s="299"/>
      <c r="B25" s="113" t="s">
        <v>68</v>
      </c>
      <c r="C25" s="110" t="s">
        <v>373</v>
      </c>
      <c r="D25" s="55" t="s">
        <v>49</v>
      </c>
      <c r="E25" s="568">
        <v>2</v>
      </c>
      <c r="F25" s="556"/>
      <c r="G25" s="557"/>
      <c r="H25" s="556">
        <f t="shared" si="4"/>
        <v>0</v>
      </c>
      <c r="I25" s="565">
        <f t="shared" si="5"/>
        <v>0</v>
      </c>
    </row>
    <row r="26" spans="1:9" s="33" customFormat="1" ht="15" x14ac:dyDescent="0.25">
      <c r="A26" s="299"/>
      <c r="B26" s="113" t="s">
        <v>70</v>
      </c>
      <c r="C26" s="110" t="s">
        <v>374</v>
      </c>
      <c r="D26" s="55" t="s">
        <v>49</v>
      </c>
      <c r="E26" s="568">
        <v>1</v>
      </c>
      <c r="F26" s="556"/>
      <c r="G26" s="557"/>
      <c r="H26" s="556">
        <f t="shared" si="4"/>
        <v>0</v>
      </c>
      <c r="I26" s="565">
        <f t="shared" si="5"/>
        <v>0</v>
      </c>
    </row>
    <row r="27" spans="1:9" s="33" customFormat="1" ht="15" x14ac:dyDescent="0.25">
      <c r="A27" s="299"/>
      <c r="B27" s="113" t="s">
        <v>72</v>
      </c>
      <c r="C27" s="110" t="s">
        <v>377</v>
      </c>
      <c r="D27" s="55" t="s">
        <v>49</v>
      </c>
      <c r="E27" s="568">
        <v>1</v>
      </c>
      <c r="F27" s="556"/>
      <c r="G27" s="557"/>
      <c r="H27" s="556">
        <f t="shared" si="4"/>
        <v>0</v>
      </c>
      <c r="I27" s="565">
        <f t="shared" si="5"/>
        <v>0</v>
      </c>
    </row>
    <row r="28" spans="1:9" s="33" customFormat="1" ht="15" x14ac:dyDescent="0.25">
      <c r="A28" s="299"/>
      <c r="B28" s="113" t="s">
        <v>74</v>
      </c>
      <c r="C28" s="110" t="s">
        <v>376</v>
      </c>
      <c r="D28" s="55" t="s">
        <v>49</v>
      </c>
      <c r="E28" s="568">
        <v>1</v>
      </c>
      <c r="F28" s="556"/>
      <c r="G28" s="557"/>
      <c r="H28" s="556">
        <f t="shared" si="4"/>
        <v>0</v>
      </c>
      <c r="I28" s="565">
        <f t="shared" si="5"/>
        <v>0</v>
      </c>
    </row>
    <row r="29" spans="1:9" s="33" customFormat="1" ht="15" x14ac:dyDescent="0.25">
      <c r="A29" s="299"/>
      <c r="B29" s="113" t="s">
        <v>70</v>
      </c>
      <c r="C29" s="110" t="s">
        <v>375</v>
      </c>
      <c r="D29" s="55" t="s">
        <v>49</v>
      </c>
      <c r="E29" s="568">
        <v>1</v>
      </c>
      <c r="F29" s="556"/>
      <c r="G29" s="557"/>
      <c r="H29" s="556">
        <f t="shared" si="4"/>
        <v>0</v>
      </c>
      <c r="I29" s="565">
        <f t="shared" si="5"/>
        <v>0</v>
      </c>
    </row>
    <row r="30" spans="1:9" s="33" customFormat="1" ht="4.5" customHeight="1" x14ac:dyDescent="0.25">
      <c r="A30" s="300"/>
      <c r="B30" s="71"/>
      <c r="C30" s="68"/>
      <c r="D30" s="36"/>
      <c r="E30" s="569"/>
      <c r="F30" s="556"/>
      <c r="G30" s="63"/>
      <c r="H30" s="570"/>
      <c r="I30" s="561"/>
    </row>
    <row r="31" spans="1:9" s="33" customFormat="1" ht="15" customHeight="1" x14ac:dyDescent="0.25">
      <c r="A31" s="554">
        <v>6</v>
      </c>
      <c r="B31" s="71"/>
      <c r="C31" s="68" t="s">
        <v>574</v>
      </c>
      <c r="D31" s="55" t="s">
        <v>36</v>
      </c>
      <c r="E31" s="571">
        <v>1</v>
      </c>
      <c r="F31" s="556"/>
      <c r="G31" s="557"/>
      <c r="H31" s="558">
        <f t="shared" ref="H31" si="6">+E31*F31</f>
        <v>0</v>
      </c>
      <c r="I31" s="559">
        <f t="shared" ref="I31" si="7">+E31*G31</f>
        <v>0</v>
      </c>
    </row>
    <row r="32" spans="1:9" s="33" customFormat="1" ht="4.5" customHeight="1" x14ac:dyDescent="0.25">
      <c r="A32" s="300"/>
      <c r="B32" s="71"/>
      <c r="C32" s="68"/>
      <c r="D32" s="36"/>
      <c r="E32" s="569"/>
      <c r="F32" s="556"/>
      <c r="G32" s="63"/>
      <c r="H32" s="570"/>
      <c r="I32" s="561"/>
    </row>
    <row r="33" spans="1:9" s="33" customFormat="1" ht="15" x14ac:dyDescent="0.25">
      <c r="A33" s="299"/>
      <c r="B33" s="576"/>
      <c r="C33" s="577"/>
      <c r="D33" s="328"/>
      <c r="E33" s="329"/>
      <c r="F33" s="556"/>
      <c r="G33" s="557"/>
      <c r="H33" s="556">
        <f t="shared" ref="H33:H42" si="8">+E33*F33</f>
        <v>0</v>
      </c>
      <c r="I33" s="565">
        <f t="shared" ref="I33:I42" si="9">+E33*G33</f>
        <v>0</v>
      </c>
    </row>
    <row r="34" spans="1:9" s="33" customFormat="1" ht="15" x14ac:dyDescent="0.25">
      <c r="A34" s="299"/>
      <c r="B34" s="576"/>
      <c r="C34" s="577"/>
      <c r="D34" s="328"/>
      <c r="E34" s="329"/>
      <c r="F34" s="556"/>
      <c r="G34" s="557"/>
      <c r="H34" s="556">
        <f t="shared" si="8"/>
        <v>0</v>
      </c>
      <c r="I34" s="565">
        <f t="shared" si="9"/>
        <v>0</v>
      </c>
    </row>
    <row r="35" spans="1:9" s="33" customFormat="1" ht="15" x14ac:dyDescent="0.25">
      <c r="A35" s="299"/>
      <c r="B35" s="576"/>
      <c r="C35" s="577"/>
      <c r="D35" s="328"/>
      <c r="E35" s="329"/>
      <c r="F35" s="556"/>
      <c r="G35" s="557"/>
      <c r="H35" s="556">
        <f t="shared" si="8"/>
        <v>0</v>
      </c>
      <c r="I35" s="565">
        <f t="shared" si="9"/>
        <v>0</v>
      </c>
    </row>
    <row r="36" spans="1:9" s="33" customFormat="1" ht="15" x14ac:dyDescent="0.25">
      <c r="A36" s="299"/>
      <c r="B36" s="576"/>
      <c r="C36" s="577"/>
      <c r="D36" s="328"/>
      <c r="E36" s="329"/>
      <c r="F36" s="556"/>
      <c r="G36" s="557"/>
      <c r="H36" s="556">
        <f t="shared" si="8"/>
        <v>0</v>
      </c>
      <c r="I36" s="565">
        <f t="shared" si="9"/>
        <v>0</v>
      </c>
    </row>
    <row r="37" spans="1:9" s="33" customFormat="1" ht="15" x14ac:dyDescent="0.25">
      <c r="A37" s="299"/>
      <c r="B37" s="576"/>
      <c r="C37" s="577"/>
      <c r="D37" s="328"/>
      <c r="E37" s="329"/>
      <c r="F37" s="556"/>
      <c r="G37" s="557"/>
      <c r="H37" s="556">
        <f t="shared" si="8"/>
        <v>0</v>
      </c>
      <c r="I37" s="565">
        <f t="shared" si="9"/>
        <v>0</v>
      </c>
    </row>
    <row r="38" spans="1:9" s="33" customFormat="1" ht="15" x14ac:dyDescent="0.25">
      <c r="A38" s="299"/>
      <c r="B38" s="576"/>
      <c r="C38" s="577"/>
      <c r="D38" s="328"/>
      <c r="E38" s="329"/>
      <c r="F38" s="556"/>
      <c r="G38" s="557"/>
      <c r="H38" s="556">
        <f t="shared" si="8"/>
        <v>0</v>
      </c>
      <c r="I38" s="565">
        <f t="shared" si="9"/>
        <v>0</v>
      </c>
    </row>
    <row r="39" spans="1:9" s="33" customFormat="1" ht="15" x14ac:dyDescent="0.25">
      <c r="A39" s="299"/>
      <c r="B39" s="576"/>
      <c r="C39" s="577"/>
      <c r="D39" s="328"/>
      <c r="E39" s="329"/>
      <c r="F39" s="556"/>
      <c r="G39" s="557"/>
      <c r="H39" s="556">
        <f t="shared" si="8"/>
        <v>0</v>
      </c>
      <c r="I39" s="565">
        <f t="shared" si="9"/>
        <v>0</v>
      </c>
    </row>
    <row r="40" spans="1:9" s="33" customFormat="1" ht="15" x14ac:dyDescent="0.25">
      <c r="A40" s="299"/>
      <c r="B40" s="576"/>
      <c r="C40" s="577"/>
      <c r="D40" s="328"/>
      <c r="E40" s="329"/>
      <c r="F40" s="556"/>
      <c r="G40" s="557"/>
      <c r="H40" s="556">
        <f t="shared" si="8"/>
        <v>0</v>
      </c>
      <c r="I40" s="565">
        <f t="shared" si="9"/>
        <v>0</v>
      </c>
    </row>
    <row r="41" spans="1:9" s="33" customFormat="1" ht="15" x14ac:dyDescent="0.25">
      <c r="A41" s="299"/>
      <c r="B41" s="576"/>
      <c r="C41" s="577"/>
      <c r="D41" s="328"/>
      <c r="E41" s="329"/>
      <c r="F41" s="556"/>
      <c r="G41" s="557"/>
      <c r="H41" s="556">
        <f t="shared" si="8"/>
        <v>0</v>
      </c>
      <c r="I41" s="565">
        <f t="shared" si="9"/>
        <v>0</v>
      </c>
    </row>
    <row r="42" spans="1:9" s="33" customFormat="1" ht="15" x14ac:dyDescent="0.25">
      <c r="A42" s="299"/>
      <c r="B42" s="576"/>
      <c r="C42" s="577"/>
      <c r="D42" s="328"/>
      <c r="E42" s="329"/>
      <c r="F42" s="556"/>
      <c r="G42" s="557"/>
      <c r="H42" s="556">
        <f t="shared" si="8"/>
        <v>0</v>
      </c>
      <c r="I42" s="565">
        <f t="shared" si="9"/>
        <v>0</v>
      </c>
    </row>
    <row r="43" spans="1:9" s="33" customFormat="1" ht="4.5" customHeight="1" thickBot="1" x14ac:dyDescent="0.3">
      <c r="A43" s="301"/>
      <c r="B43" s="243"/>
      <c r="C43" s="244"/>
      <c r="D43" s="245"/>
      <c r="E43" s="572"/>
      <c r="F43" s="573"/>
      <c r="G43" s="574"/>
      <c r="H43" s="570"/>
      <c r="I43" s="561"/>
    </row>
    <row r="44" spans="1:9" ht="19.149999999999999" customHeight="1" thickBot="1" x14ac:dyDescent="0.3">
      <c r="A44" s="744" t="str">
        <f>+INDICE!C18</f>
        <v>C-3.1 Provisiones principales Ampliación ET Gral. Alvear</v>
      </c>
      <c r="B44" s="745"/>
      <c r="C44" s="746"/>
      <c r="D44" s="145"/>
      <c r="E44" s="146"/>
      <c r="F44" s="745" t="s">
        <v>103</v>
      </c>
      <c r="G44" s="982"/>
      <c r="H44" s="297">
        <f>H8+H10+H16+H21+H23+H31+SUM(H33:H42)</f>
        <v>0</v>
      </c>
      <c r="I44" s="575">
        <f>I8+I10+I16+I21+I23+I31+SUM(I33:I42)</f>
        <v>0</v>
      </c>
    </row>
    <row r="45" spans="1:9" x14ac:dyDescent="0.2">
      <c r="A45" s="2" t="str">
        <f>'C 1.1'!$A$88</f>
        <v>Las cantidades son meramente orientativas, las mismas deben coincidir con lo presentado en la Oferta Técnica</v>
      </c>
    </row>
    <row r="46" spans="1:9" x14ac:dyDescent="0.2">
      <c r="A46" s="2" t="str">
        <f>'C 1.1'!$A$89</f>
        <v>El Oferente deberá ajustar el itemizado descripto en las filas disponibles en consonacia con lo descripto en la Oferta Técnica.</v>
      </c>
    </row>
    <row r="50" spans="4:9" x14ac:dyDescent="0.25">
      <c r="D50" s="768" t="s">
        <v>572</v>
      </c>
      <c r="E50" s="768"/>
      <c r="F50" s="768"/>
      <c r="G50" s="18"/>
      <c r="H50" s="768" t="s">
        <v>572</v>
      </c>
      <c r="I50" s="768"/>
    </row>
    <row r="51" spans="4:9" x14ac:dyDescent="0.25">
      <c r="D51" s="769" t="s">
        <v>671</v>
      </c>
      <c r="E51" s="769"/>
      <c r="F51" s="769"/>
      <c r="G51" s="18"/>
      <c r="H51" s="769" t="s">
        <v>573</v>
      </c>
      <c r="I51" s="769"/>
    </row>
    <row r="52" spans="4:9" x14ac:dyDescent="0.25">
      <c r="D52" s="19"/>
      <c r="E52" s="19"/>
      <c r="F52" s="18"/>
      <c r="G52" s="18"/>
      <c r="H52" s="18"/>
      <c r="I52" s="18"/>
    </row>
  </sheetData>
  <sheetProtection algorithmName="SHA-512" hashValue="w5me7JGyLsJ/Oq/TZ/V/8ouqLAvMJqZmD/LeJzbz9XSNxaGNucH5ZnM05EEB8vg+En5Hg0d3muTmlP2BV2Wu4w==" saltValue="whxllonM+zbhkKcTAOgQ5Q==" spinCount="100000" sheet="1" objects="1" scenarios="1"/>
  <protectedRanges>
    <protectedRange sqref="D16:G16 D20:G20 D22:G23 D30:G30 D24:E29 D32:G32 D31:E31 D43:G43 D33:E42 E17:E19" name="Rango1"/>
    <protectedRange sqref="E21" name="Rango1_1"/>
    <protectedRange sqref="G9 E8:G8 F11:G14 F17:G19 F21:G21 F24:G29 F31:G31 F33:G42" name="Rango1_2_2"/>
    <protectedRange sqref="D10:G10 D15:G15 D11:E14 D17:D19 D21 D8" name="Rango1_2_3"/>
    <protectedRange sqref="D9:F9" name="Rango1_2_2_1"/>
  </protectedRanges>
  <mergeCells count="14">
    <mergeCell ref="D50:F50"/>
    <mergeCell ref="H50:I50"/>
    <mergeCell ref="D51:F51"/>
    <mergeCell ref="H51:I51"/>
    <mergeCell ref="A44:C44"/>
    <mergeCell ref="F44:G44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/>
  <pageMargins left="0.39370078740157483" right="0.39370078740157483" top="0.98425196850393704" bottom="0.39370078740157483" header="0.31496062992125984" footer="0.31496062992125984"/>
  <pageSetup paperSize="9" scale="49" orientation="landscape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I157"/>
  <sheetViews>
    <sheetView view="pageBreakPreview" topLeftCell="A4" zoomScale="60" zoomScaleNormal="100" workbookViewId="0">
      <selection activeCell="M64" sqref="M64"/>
    </sheetView>
  </sheetViews>
  <sheetFormatPr baseColWidth="10" defaultColWidth="11.42578125" defaultRowHeight="12.75" x14ac:dyDescent="0.2"/>
  <cols>
    <col min="1" max="1" width="4.7109375" style="19" customWidth="1"/>
    <col min="2" max="2" width="5.28515625" style="19" customWidth="1"/>
    <col min="3" max="3" width="60" style="18" customWidth="1"/>
    <col min="4" max="4" width="7.140625" style="18" bestFit="1" customWidth="1"/>
    <col min="5" max="5" width="6.28515625" style="18" customWidth="1"/>
    <col min="6" max="6" width="15" style="18" customWidth="1"/>
    <col min="7" max="7" width="20.42578125" style="18" customWidth="1"/>
    <col min="8" max="8" width="14.140625" style="2" customWidth="1"/>
    <col min="9" max="9" width="21.85546875" style="2" customWidth="1"/>
    <col min="10" max="11" width="11.42578125" style="2"/>
    <col min="12" max="12" width="12.42578125" style="2" bestFit="1" customWidth="1"/>
    <col min="13" max="234" width="11.42578125" style="2"/>
    <col min="235" max="235" width="5.5703125" style="2" customWidth="1"/>
    <col min="236" max="236" width="6.28515625" style="2" customWidth="1"/>
    <col min="237" max="237" width="122.42578125" style="2" customWidth="1"/>
    <col min="238" max="238" width="7.140625" style="2" bestFit="1" customWidth="1"/>
    <col min="239" max="239" width="7.140625" style="2" customWidth="1"/>
    <col min="240" max="243" width="15.7109375" style="2" customWidth="1"/>
    <col min="244" max="490" width="11.42578125" style="2"/>
    <col min="491" max="491" width="5.5703125" style="2" customWidth="1"/>
    <col min="492" max="492" width="6.28515625" style="2" customWidth="1"/>
    <col min="493" max="493" width="122.42578125" style="2" customWidth="1"/>
    <col min="494" max="494" width="7.140625" style="2" bestFit="1" customWidth="1"/>
    <col min="495" max="495" width="7.140625" style="2" customWidth="1"/>
    <col min="496" max="499" width="15.7109375" style="2" customWidth="1"/>
    <col min="500" max="746" width="11.42578125" style="2"/>
    <col min="747" max="747" width="5.5703125" style="2" customWidth="1"/>
    <col min="748" max="748" width="6.28515625" style="2" customWidth="1"/>
    <col min="749" max="749" width="122.42578125" style="2" customWidth="1"/>
    <col min="750" max="750" width="7.140625" style="2" bestFit="1" customWidth="1"/>
    <col min="751" max="751" width="7.140625" style="2" customWidth="1"/>
    <col min="752" max="755" width="15.7109375" style="2" customWidth="1"/>
    <col min="756" max="1002" width="11.42578125" style="2"/>
    <col min="1003" max="1003" width="5.5703125" style="2" customWidth="1"/>
    <col min="1004" max="1004" width="6.28515625" style="2" customWidth="1"/>
    <col min="1005" max="1005" width="122.42578125" style="2" customWidth="1"/>
    <col min="1006" max="1006" width="7.140625" style="2" bestFit="1" customWidth="1"/>
    <col min="1007" max="1007" width="7.140625" style="2" customWidth="1"/>
    <col min="1008" max="1011" width="15.7109375" style="2" customWidth="1"/>
    <col min="1012" max="1258" width="11.42578125" style="2"/>
    <col min="1259" max="1259" width="5.5703125" style="2" customWidth="1"/>
    <col min="1260" max="1260" width="6.28515625" style="2" customWidth="1"/>
    <col min="1261" max="1261" width="122.42578125" style="2" customWidth="1"/>
    <col min="1262" max="1262" width="7.140625" style="2" bestFit="1" customWidth="1"/>
    <col min="1263" max="1263" width="7.140625" style="2" customWidth="1"/>
    <col min="1264" max="1267" width="15.7109375" style="2" customWidth="1"/>
    <col min="1268" max="1514" width="11.42578125" style="2"/>
    <col min="1515" max="1515" width="5.5703125" style="2" customWidth="1"/>
    <col min="1516" max="1516" width="6.28515625" style="2" customWidth="1"/>
    <col min="1517" max="1517" width="122.42578125" style="2" customWidth="1"/>
    <col min="1518" max="1518" width="7.140625" style="2" bestFit="1" customWidth="1"/>
    <col min="1519" max="1519" width="7.140625" style="2" customWidth="1"/>
    <col min="1520" max="1523" width="15.7109375" style="2" customWidth="1"/>
    <col min="1524" max="1770" width="11.42578125" style="2"/>
    <col min="1771" max="1771" width="5.5703125" style="2" customWidth="1"/>
    <col min="1772" max="1772" width="6.28515625" style="2" customWidth="1"/>
    <col min="1773" max="1773" width="122.42578125" style="2" customWidth="1"/>
    <col min="1774" max="1774" width="7.140625" style="2" bestFit="1" customWidth="1"/>
    <col min="1775" max="1775" width="7.140625" style="2" customWidth="1"/>
    <col min="1776" max="1779" width="15.7109375" style="2" customWidth="1"/>
    <col min="1780" max="2026" width="11.42578125" style="2"/>
    <col min="2027" max="2027" width="5.5703125" style="2" customWidth="1"/>
    <col min="2028" max="2028" width="6.28515625" style="2" customWidth="1"/>
    <col min="2029" max="2029" width="122.42578125" style="2" customWidth="1"/>
    <col min="2030" max="2030" width="7.140625" style="2" bestFit="1" customWidth="1"/>
    <col min="2031" max="2031" width="7.140625" style="2" customWidth="1"/>
    <col min="2032" max="2035" width="15.7109375" style="2" customWidth="1"/>
    <col min="2036" max="2282" width="11.42578125" style="2"/>
    <col min="2283" max="2283" width="5.5703125" style="2" customWidth="1"/>
    <col min="2284" max="2284" width="6.28515625" style="2" customWidth="1"/>
    <col min="2285" max="2285" width="122.42578125" style="2" customWidth="1"/>
    <col min="2286" max="2286" width="7.140625" style="2" bestFit="1" customWidth="1"/>
    <col min="2287" max="2287" width="7.140625" style="2" customWidth="1"/>
    <col min="2288" max="2291" width="15.7109375" style="2" customWidth="1"/>
    <col min="2292" max="2538" width="11.42578125" style="2"/>
    <col min="2539" max="2539" width="5.5703125" style="2" customWidth="1"/>
    <col min="2540" max="2540" width="6.28515625" style="2" customWidth="1"/>
    <col min="2541" max="2541" width="122.42578125" style="2" customWidth="1"/>
    <col min="2542" max="2542" width="7.140625" style="2" bestFit="1" customWidth="1"/>
    <col min="2543" max="2543" width="7.140625" style="2" customWidth="1"/>
    <col min="2544" max="2547" width="15.7109375" style="2" customWidth="1"/>
    <col min="2548" max="2794" width="11.42578125" style="2"/>
    <col min="2795" max="2795" width="5.5703125" style="2" customWidth="1"/>
    <col min="2796" max="2796" width="6.28515625" style="2" customWidth="1"/>
    <col min="2797" max="2797" width="122.42578125" style="2" customWidth="1"/>
    <col min="2798" max="2798" width="7.140625" style="2" bestFit="1" customWidth="1"/>
    <col min="2799" max="2799" width="7.140625" style="2" customWidth="1"/>
    <col min="2800" max="2803" width="15.7109375" style="2" customWidth="1"/>
    <col min="2804" max="3050" width="11.42578125" style="2"/>
    <col min="3051" max="3051" width="5.5703125" style="2" customWidth="1"/>
    <col min="3052" max="3052" width="6.28515625" style="2" customWidth="1"/>
    <col min="3053" max="3053" width="122.42578125" style="2" customWidth="1"/>
    <col min="3054" max="3054" width="7.140625" style="2" bestFit="1" customWidth="1"/>
    <col min="3055" max="3055" width="7.140625" style="2" customWidth="1"/>
    <col min="3056" max="3059" width="15.7109375" style="2" customWidth="1"/>
    <col min="3060" max="3306" width="11.42578125" style="2"/>
    <col min="3307" max="3307" width="5.5703125" style="2" customWidth="1"/>
    <col min="3308" max="3308" width="6.28515625" style="2" customWidth="1"/>
    <col min="3309" max="3309" width="122.42578125" style="2" customWidth="1"/>
    <col min="3310" max="3310" width="7.140625" style="2" bestFit="1" customWidth="1"/>
    <col min="3311" max="3311" width="7.140625" style="2" customWidth="1"/>
    <col min="3312" max="3315" width="15.7109375" style="2" customWidth="1"/>
    <col min="3316" max="3562" width="11.42578125" style="2"/>
    <col min="3563" max="3563" width="5.5703125" style="2" customWidth="1"/>
    <col min="3564" max="3564" width="6.28515625" style="2" customWidth="1"/>
    <col min="3565" max="3565" width="122.42578125" style="2" customWidth="1"/>
    <col min="3566" max="3566" width="7.140625" style="2" bestFit="1" customWidth="1"/>
    <col min="3567" max="3567" width="7.140625" style="2" customWidth="1"/>
    <col min="3568" max="3571" width="15.7109375" style="2" customWidth="1"/>
    <col min="3572" max="3818" width="11.42578125" style="2"/>
    <col min="3819" max="3819" width="5.5703125" style="2" customWidth="1"/>
    <col min="3820" max="3820" width="6.28515625" style="2" customWidth="1"/>
    <col min="3821" max="3821" width="122.42578125" style="2" customWidth="1"/>
    <col min="3822" max="3822" width="7.140625" style="2" bestFit="1" customWidth="1"/>
    <col min="3823" max="3823" width="7.140625" style="2" customWidth="1"/>
    <col min="3824" max="3827" width="15.7109375" style="2" customWidth="1"/>
    <col min="3828" max="4074" width="11.42578125" style="2"/>
    <col min="4075" max="4075" width="5.5703125" style="2" customWidth="1"/>
    <col min="4076" max="4076" width="6.28515625" style="2" customWidth="1"/>
    <col min="4077" max="4077" width="122.42578125" style="2" customWidth="1"/>
    <col min="4078" max="4078" width="7.140625" style="2" bestFit="1" customWidth="1"/>
    <col min="4079" max="4079" width="7.140625" style="2" customWidth="1"/>
    <col min="4080" max="4083" width="15.7109375" style="2" customWidth="1"/>
    <col min="4084" max="4330" width="11.42578125" style="2"/>
    <col min="4331" max="4331" width="5.5703125" style="2" customWidth="1"/>
    <col min="4332" max="4332" width="6.28515625" style="2" customWidth="1"/>
    <col min="4333" max="4333" width="122.42578125" style="2" customWidth="1"/>
    <col min="4334" max="4334" width="7.140625" style="2" bestFit="1" customWidth="1"/>
    <col min="4335" max="4335" width="7.140625" style="2" customWidth="1"/>
    <col min="4336" max="4339" width="15.7109375" style="2" customWidth="1"/>
    <col min="4340" max="4586" width="11.42578125" style="2"/>
    <col min="4587" max="4587" width="5.5703125" style="2" customWidth="1"/>
    <col min="4588" max="4588" width="6.28515625" style="2" customWidth="1"/>
    <col min="4589" max="4589" width="122.42578125" style="2" customWidth="1"/>
    <col min="4590" max="4590" width="7.140625" style="2" bestFit="1" customWidth="1"/>
    <col min="4591" max="4591" width="7.140625" style="2" customWidth="1"/>
    <col min="4592" max="4595" width="15.7109375" style="2" customWidth="1"/>
    <col min="4596" max="4842" width="11.42578125" style="2"/>
    <col min="4843" max="4843" width="5.5703125" style="2" customWidth="1"/>
    <col min="4844" max="4844" width="6.28515625" style="2" customWidth="1"/>
    <col min="4845" max="4845" width="122.42578125" style="2" customWidth="1"/>
    <col min="4846" max="4846" width="7.140625" style="2" bestFit="1" customWidth="1"/>
    <col min="4847" max="4847" width="7.140625" style="2" customWidth="1"/>
    <col min="4848" max="4851" width="15.7109375" style="2" customWidth="1"/>
    <col min="4852" max="5098" width="11.42578125" style="2"/>
    <col min="5099" max="5099" width="5.5703125" style="2" customWidth="1"/>
    <col min="5100" max="5100" width="6.28515625" style="2" customWidth="1"/>
    <col min="5101" max="5101" width="122.42578125" style="2" customWidth="1"/>
    <col min="5102" max="5102" width="7.140625" style="2" bestFit="1" customWidth="1"/>
    <col min="5103" max="5103" width="7.140625" style="2" customWidth="1"/>
    <col min="5104" max="5107" width="15.7109375" style="2" customWidth="1"/>
    <col min="5108" max="5354" width="11.42578125" style="2"/>
    <col min="5355" max="5355" width="5.5703125" style="2" customWidth="1"/>
    <col min="5356" max="5356" width="6.28515625" style="2" customWidth="1"/>
    <col min="5357" max="5357" width="122.42578125" style="2" customWidth="1"/>
    <col min="5358" max="5358" width="7.140625" style="2" bestFit="1" customWidth="1"/>
    <col min="5359" max="5359" width="7.140625" style="2" customWidth="1"/>
    <col min="5360" max="5363" width="15.7109375" style="2" customWidth="1"/>
    <col min="5364" max="5610" width="11.42578125" style="2"/>
    <col min="5611" max="5611" width="5.5703125" style="2" customWidth="1"/>
    <col min="5612" max="5612" width="6.28515625" style="2" customWidth="1"/>
    <col min="5613" max="5613" width="122.42578125" style="2" customWidth="1"/>
    <col min="5614" max="5614" width="7.140625" style="2" bestFit="1" customWidth="1"/>
    <col min="5615" max="5615" width="7.140625" style="2" customWidth="1"/>
    <col min="5616" max="5619" width="15.7109375" style="2" customWidth="1"/>
    <col min="5620" max="5866" width="11.42578125" style="2"/>
    <col min="5867" max="5867" width="5.5703125" style="2" customWidth="1"/>
    <col min="5868" max="5868" width="6.28515625" style="2" customWidth="1"/>
    <col min="5869" max="5869" width="122.42578125" style="2" customWidth="1"/>
    <col min="5870" max="5870" width="7.140625" style="2" bestFit="1" customWidth="1"/>
    <col min="5871" max="5871" width="7.140625" style="2" customWidth="1"/>
    <col min="5872" max="5875" width="15.7109375" style="2" customWidth="1"/>
    <col min="5876" max="6122" width="11.42578125" style="2"/>
    <col min="6123" max="6123" width="5.5703125" style="2" customWidth="1"/>
    <col min="6124" max="6124" width="6.28515625" style="2" customWidth="1"/>
    <col min="6125" max="6125" width="122.42578125" style="2" customWidth="1"/>
    <col min="6126" max="6126" width="7.140625" style="2" bestFit="1" customWidth="1"/>
    <col min="6127" max="6127" width="7.140625" style="2" customWidth="1"/>
    <col min="6128" max="6131" width="15.7109375" style="2" customWidth="1"/>
    <col min="6132" max="6378" width="11.42578125" style="2"/>
    <col min="6379" max="6379" width="5.5703125" style="2" customWidth="1"/>
    <col min="6380" max="6380" width="6.28515625" style="2" customWidth="1"/>
    <col min="6381" max="6381" width="122.42578125" style="2" customWidth="1"/>
    <col min="6382" max="6382" width="7.140625" style="2" bestFit="1" customWidth="1"/>
    <col min="6383" max="6383" width="7.140625" style="2" customWidth="1"/>
    <col min="6384" max="6387" width="15.7109375" style="2" customWidth="1"/>
    <col min="6388" max="6634" width="11.42578125" style="2"/>
    <col min="6635" max="6635" width="5.5703125" style="2" customWidth="1"/>
    <col min="6636" max="6636" width="6.28515625" style="2" customWidth="1"/>
    <col min="6637" max="6637" width="122.42578125" style="2" customWidth="1"/>
    <col min="6638" max="6638" width="7.140625" style="2" bestFit="1" customWidth="1"/>
    <col min="6639" max="6639" width="7.140625" style="2" customWidth="1"/>
    <col min="6640" max="6643" width="15.7109375" style="2" customWidth="1"/>
    <col min="6644" max="6890" width="11.42578125" style="2"/>
    <col min="6891" max="6891" width="5.5703125" style="2" customWidth="1"/>
    <col min="6892" max="6892" width="6.28515625" style="2" customWidth="1"/>
    <col min="6893" max="6893" width="122.42578125" style="2" customWidth="1"/>
    <col min="6894" max="6894" width="7.140625" style="2" bestFit="1" customWidth="1"/>
    <col min="6895" max="6895" width="7.140625" style="2" customWidth="1"/>
    <col min="6896" max="6899" width="15.7109375" style="2" customWidth="1"/>
    <col min="6900" max="7146" width="11.42578125" style="2"/>
    <col min="7147" max="7147" width="5.5703125" style="2" customWidth="1"/>
    <col min="7148" max="7148" width="6.28515625" style="2" customWidth="1"/>
    <col min="7149" max="7149" width="122.42578125" style="2" customWidth="1"/>
    <col min="7150" max="7150" width="7.140625" style="2" bestFit="1" customWidth="1"/>
    <col min="7151" max="7151" width="7.140625" style="2" customWidth="1"/>
    <col min="7152" max="7155" width="15.7109375" style="2" customWidth="1"/>
    <col min="7156" max="7402" width="11.42578125" style="2"/>
    <col min="7403" max="7403" width="5.5703125" style="2" customWidth="1"/>
    <col min="7404" max="7404" width="6.28515625" style="2" customWidth="1"/>
    <col min="7405" max="7405" width="122.42578125" style="2" customWidth="1"/>
    <col min="7406" max="7406" width="7.140625" style="2" bestFit="1" customWidth="1"/>
    <col min="7407" max="7407" width="7.140625" style="2" customWidth="1"/>
    <col min="7408" max="7411" width="15.7109375" style="2" customWidth="1"/>
    <col min="7412" max="7658" width="11.42578125" style="2"/>
    <col min="7659" max="7659" width="5.5703125" style="2" customWidth="1"/>
    <col min="7660" max="7660" width="6.28515625" style="2" customWidth="1"/>
    <col min="7661" max="7661" width="122.42578125" style="2" customWidth="1"/>
    <col min="7662" max="7662" width="7.140625" style="2" bestFit="1" customWidth="1"/>
    <col min="7663" max="7663" width="7.140625" style="2" customWidth="1"/>
    <col min="7664" max="7667" width="15.7109375" style="2" customWidth="1"/>
    <col min="7668" max="7914" width="11.42578125" style="2"/>
    <col min="7915" max="7915" width="5.5703125" style="2" customWidth="1"/>
    <col min="7916" max="7916" width="6.28515625" style="2" customWidth="1"/>
    <col min="7917" max="7917" width="122.42578125" style="2" customWidth="1"/>
    <col min="7918" max="7918" width="7.140625" style="2" bestFit="1" customWidth="1"/>
    <col min="7919" max="7919" width="7.140625" style="2" customWidth="1"/>
    <col min="7920" max="7923" width="15.7109375" style="2" customWidth="1"/>
    <col min="7924" max="8170" width="11.42578125" style="2"/>
    <col min="8171" max="8171" width="5.5703125" style="2" customWidth="1"/>
    <col min="8172" max="8172" width="6.28515625" style="2" customWidth="1"/>
    <col min="8173" max="8173" width="122.42578125" style="2" customWidth="1"/>
    <col min="8174" max="8174" width="7.140625" style="2" bestFit="1" customWidth="1"/>
    <col min="8175" max="8175" width="7.140625" style="2" customWidth="1"/>
    <col min="8176" max="8179" width="15.7109375" style="2" customWidth="1"/>
    <col min="8180" max="8426" width="11.42578125" style="2"/>
    <col min="8427" max="8427" width="5.5703125" style="2" customWidth="1"/>
    <col min="8428" max="8428" width="6.28515625" style="2" customWidth="1"/>
    <col min="8429" max="8429" width="122.42578125" style="2" customWidth="1"/>
    <col min="8430" max="8430" width="7.140625" style="2" bestFit="1" customWidth="1"/>
    <col min="8431" max="8431" width="7.140625" style="2" customWidth="1"/>
    <col min="8432" max="8435" width="15.7109375" style="2" customWidth="1"/>
    <col min="8436" max="8682" width="11.42578125" style="2"/>
    <col min="8683" max="8683" width="5.5703125" style="2" customWidth="1"/>
    <col min="8684" max="8684" width="6.28515625" style="2" customWidth="1"/>
    <col min="8685" max="8685" width="122.42578125" style="2" customWidth="1"/>
    <col min="8686" max="8686" width="7.140625" style="2" bestFit="1" customWidth="1"/>
    <col min="8687" max="8687" width="7.140625" style="2" customWidth="1"/>
    <col min="8688" max="8691" width="15.7109375" style="2" customWidth="1"/>
    <col min="8692" max="8938" width="11.42578125" style="2"/>
    <col min="8939" max="8939" width="5.5703125" style="2" customWidth="1"/>
    <col min="8940" max="8940" width="6.28515625" style="2" customWidth="1"/>
    <col min="8941" max="8941" width="122.42578125" style="2" customWidth="1"/>
    <col min="8942" max="8942" width="7.140625" style="2" bestFit="1" customWidth="1"/>
    <col min="8943" max="8943" width="7.140625" style="2" customWidth="1"/>
    <col min="8944" max="8947" width="15.7109375" style="2" customWidth="1"/>
    <col min="8948" max="9194" width="11.42578125" style="2"/>
    <col min="9195" max="9195" width="5.5703125" style="2" customWidth="1"/>
    <col min="9196" max="9196" width="6.28515625" style="2" customWidth="1"/>
    <col min="9197" max="9197" width="122.42578125" style="2" customWidth="1"/>
    <col min="9198" max="9198" width="7.140625" style="2" bestFit="1" customWidth="1"/>
    <col min="9199" max="9199" width="7.140625" style="2" customWidth="1"/>
    <col min="9200" max="9203" width="15.7109375" style="2" customWidth="1"/>
    <col min="9204" max="9450" width="11.42578125" style="2"/>
    <col min="9451" max="9451" width="5.5703125" style="2" customWidth="1"/>
    <col min="9452" max="9452" width="6.28515625" style="2" customWidth="1"/>
    <col min="9453" max="9453" width="122.42578125" style="2" customWidth="1"/>
    <col min="9454" max="9454" width="7.140625" style="2" bestFit="1" customWidth="1"/>
    <col min="9455" max="9455" width="7.140625" style="2" customWidth="1"/>
    <col min="9456" max="9459" width="15.7109375" style="2" customWidth="1"/>
    <col min="9460" max="9706" width="11.42578125" style="2"/>
    <col min="9707" max="9707" width="5.5703125" style="2" customWidth="1"/>
    <col min="9708" max="9708" width="6.28515625" style="2" customWidth="1"/>
    <col min="9709" max="9709" width="122.42578125" style="2" customWidth="1"/>
    <col min="9710" max="9710" width="7.140625" style="2" bestFit="1" customWidth="1"/>
    <col min="9711" max="9711" width="7.140625" style="2" customWidth="1"/>
    <col min="9712" max="9715" width="15.7109375" style="2" customWidth="1"/>
    <col min="9716" max="9962" width="11.42578125" style="2"/>
    <col min="9963" max="9963" width="5.5703125" style="2" customWidth="1"/>
    <col min="9964" max="9964" width="6.28515625" style="2" customWidth="1"/>
    <col min="9965" max="9965" width="122.42578125" style="2" customWidth="1"/>
    <col min="9966" max="9966" width="7.140625" style="2" bestFit="1" customWidth="1"/>
    <col min="9967" max="9967" width="7.140625" style="2" customWidth="1"/>
    <col min="9968" max="9971" width="15.7109375" style="2" customWidth="1"/>
    <col min="9972" max="10218" width="11.42578125" style="2"/>
    <col min="10219" max="10219" width="5.5703125" style="2" customWidth="1"/>
    <col min="10220" max="10220" width="6.28515625" style="2" customWidth="1"/>
    <col min="10221" max="10221" width="122.42578125" style="2" customWidth="1"/>
    <col min="10222" max="10222" width="7.140625" style="2" bestFit="1" customWidth="1"/>
    <col min="10223" max="10223" width="7.140625" style="2" customWidth="1"/>
    <col min="10224" max="10227" width="15.7109375" style="2" customWidth="1"/>
    <col min="10228" max="10474" width="11.42578125" style="2"/>
    <col min="10475" max="10475" width="5.5703125" style="2" customWidth="1"/>
    <col min="10476" max="10476" width="6.28515625" style="2" customWidth="1"/>
    <col min="10477" max="10477" width="122.42578125" style="2" customWidth="1"/>
    <col min="10478" max="10478" width="7.140625" style="2" bestFit="1" customWidth="1"/>
    <col min="10479" max="10479" width="7.140625" style="2" customWidth="1"/>
    <col min="10480" max="10483" width="15.7109375" style="2" customWidth="1"/>
    <col min="10484" max="10730" width="11.42578125" style="2"/>
    <col min="10731" max="10731" width="5.5703125" style="2" customWidth="1"/>
    <col min="10732" max="10732" width="6.28515625" style="2" customWidth="1"/>
    <col min="10733" max="10733" width="122.42578125" style="2" customWidth="1"/>
    <col min="10734" max="10734" width="7.140625" style="2" bestFit="1" customWidth="1"/>
    <col min="10735" max="10735" width="7.140625" style="2" customWidth="1"/>
    <col min="10736" max="10739" width="15.7109375" style="2" customWidth="1"/>
    <col min="10740" max="10986" width="11.42578125" style="2"/>
    <col min="10987" max="10987" width="5.5703125" style="2" customWidth="1"/>
    <col min="10988" max="10988" width="6.28515625" style="2" customWidth="1"/>
    <col min="10989" max="10989" width="122.42578125" style="2" customWidth="1"/>
    <col min="10990" max="10990" width="7.140625" style="2" bestFit="1" customWidth="1"/>
    <col min="10991" max="10991" width="7.140625" style="2" customWidth="1"/>
    <col min="10992" max="10995" width="15.7109375" style="2" customWidth="1"/>
    <col min="10996" max="11242" width="11.42578125" style="2"/>
    <col min="11243" max="11243" width="5.5703125" style="2" customWidth="1"/>
    <col min="11244" max="11244" width="6.28515625" style="2" customWidth="1"/>
    <col min="11245" max="11245" width="122.42578125" style="2" customWidth="1"/>
    <col min="11246" max="11246" width="7.140625" style="2" bestFit="1" customWidth="1"/>
    <col min="11247" max="11247" width="7.140625" style="2" customWidth="1"/>
    <col min="11248" max="11251" width="15.7109375" style="2" customWidth="1"/>
    <col min="11252" max="11498" width="11.42578125" style="2"/>
    <col min="11499" max="11499" width="5.5703125" style="2" customWidth="1"/>
    <col min="11500" max="11500" width="6.28515625" style="2" customWidth="1"/>
    <col min="11501" max="11501" width="122.42578125" style="2" customWidth="1"/>
    <col min="11502" max="11502" width="7.140625" style="2" bestFit="1" customWidth="1"/>
    <col min="11503" max="11503" width="7.140625" style="2" customWidth="1"/>
    <col min="11504" max="11507" width="15.7109375" style="2" customWidth="1"/>
    <col min="11508" max="11754" width="11.42578125" style="2"/>
    <col min="11755" max="11755" width="5.5703125" style="2" customWidth="1"/>
    <col min="11756" max="11756" width="6.28515625" style="2" customWidth="1"/>
    <col min="11757" max="11757" width="122.42578125" style="2" customWidth="1"/>
    <col min="11758" max="11758" width="7.140625" style="2" bestFit="1" customWidth="1"/>
    <col min="11759" max="11759" width="7.140625" style="2" customWidth="1"/>
    <col min="11760" max="11763" width="15.7109375" style="2" customWidth="1"/>
    <col min="11764" max="12010" width="11.42578125" style="2"/>
    <col min="12011" max="12011" width="5.5703125" style="2" customWidth="1"/>
    <col min="12012" max="12012" width="6.28515625" style="2" customWidth="1"/>
    <col min="12013" max="12013" width="122.42578125" style="2" customWidth="1"/>
    <col min="12014" max="12014" width="7.140625" style="2" bestFit="1" customWidth="1"/>
    <col min="12015" max="12015" width="7.140625" style="2" customWidth="1"/>
    <col min="12016" max="12019" width="15.7109375" style="2" customWidth="1"/>
    <col min="12020" max="12266" width="11.42578125" style="2"/>
    <col min="12267" max="12267" width="5.5703125" style="2" customWidth="1"/>
    <col min="12268" max="12268" width="6.28515625" style="2" customWidth="1"/>
    <col min="12269" max="12269" width="122.42578125" style="2" customWidth="1"/>
    <col min="12270" max="12270" width="7.140625" style="2" bestFit="1" customWidth="1"/>
    <col min="12271" max="12271" width="7.140625" style="2" customWidth="1"/>
    <col min="12272" max="12275" width="15.7109375" style="2" customWidth="1"/>
    <col min="12276" max="12522" width="11.42578125" style="2"/>
    <col min="12523" max="12523" width="5.5703125" style="2" customWidth="1"/>
    <col min="12524" max="12524" width="6.28515625" style="2" customWidth="1"/>
    <col min="12525" max="12525" width="122.42578125" style="2" customWidth="1"/>
    <col min="12526" max="12526" width="7.140625" style="2" bestFit="1" customWidth="1"/>
    <col min="12527" max="12527" width="7.140625" style="2" customWidth="1"/>
    <col min="12528" max="12531" width="15.7109375" style="2" customWidth="1"/>
    <col min="12532" max="12778" width="11.42578125" style="2"/>
    <col min="12779" max="12779" width="5.5703125" style="2" customWidth="1"/>
    <col min="12780" max="12780" width="6.28515625" style="2" customWidth="1"/>
    <col min="12781" max="12781" width="122.42578125" style="2" customWidth="1"/>
    <col min="12782" max="12782" width="7.140625" style="2" bestFit="1" customWidth="1"/>
    <col min="12783" max="12783" width="7.140625" style="2" customWidth="1"/>
    <col min="12784" max="12787" width="15.7109375" style="2" customWidth="1"/>
    <col min="12788" max="13034" width="11.42578125" style="2"/>
    <col min="13035" max="13035" width="5.5703125" style="2" customWidth="1"/>
    <col min="13036" max="13036" width="6.28515625" style="2" customWidth="1"/>
    <col min="13037" max="13037" width="122.42578125" style="2" customWidth="1"/>
    <col min="13038" max="13038" width="7.140625" style="2" bestFit="1" customWidth="1"/>
    <col min="13039" max="13039" width="7.140625" style="2" customWidth="1"/>
    <col min="13040" max="13043" width="15.7109375" style="2" customWidth="1"/>
    <col min="13044" max="13290" width="11.42578125" style="2"/>
    <col min="13291" max="13291" width="5.5703125" style="2" customWidth="1"/>
    <col min="13292" max="13292" width="6.28515625" style="2" customWidth="1"/>
    <col min="13293" max="13293" width="122.42578125" style="2" customWidth="1"/>
    <col min="13294" max="13294" width="7.140625" style="2" bestFit="1" customWidth="1"/>
    <col min="13295" max="13295" width="7.140625" style="2" customWidth="1"/>
    <col min="13296" max="13299" width="15.7109375" style="2" customWidth="1"/>
    <col min="13300" max="13546" width="11.42578125" style="2"/>
    <col min="13547" max="13547" width="5.5703125" style="2" customWidth="1"/>
    <col min="13548" max="13548" width="6.28515625" style="2" customWidth="1"/>
    <col min="13549" max="13549" width="122.42578125" style="2" customWidth="1"/>
    <col min="13550" max="13550" width="7.140625" style="2" bestFit="1" customWidth="1"/>
    <col min="13551" max="13551" width="7.140625" style="2" customWidth="1"/>
    <col min="13552" max="13555" width="15.7109375" style="2" customWidth="1"/>
    <col min="13556" max="13802" width="11.42578125" style="2"/>
    <col min="13803" max="13803" width="5.5703125" style="2" customWidth="1"/>
    <col min="13804" max="13804" width="6.28515625" style="2" customWidth="1"/>
    <col min="13805" max="13805" width="122.42578125" style="2" customWidth="1"/>
    <col min="13806" max="13806" width="7.140625" style="2" bestFit="1" customWidth="1"/>
    <col min="13807" max="13807" width="7.140625" style="2" customWidth="1"/>
    <col min="13808" max="13811" width="15.7109375" style="2" customWidth="1"/>
    <col min="13812" max="14058" width="11.42578125" style="2"/>
    <col min="14059" max="14059" width="5.5703125" style="2" customWidth="1"/>
    <col min="14060" max="14060" width="6.28515625" style="2" customWidth="1"/>
    <col min="14061" max="14061" width="122.42578125" style="2" customWidth="1"/>
    <col min="14062" max="14062" width="7.140625" style="2" bestFit="1" customWidth="1"/>
    <col min="14063" max="14063" width="7.140625" style="2" customWidth="1"/>
    <col min="14064" max="14067" width="15.7109375" style="2" customWidth="1"/>
    <col min="14068" max="14314" width="11.42578125" style="2"/>
    <col min="14315" max="14315" width="5.5703125" style="2" customWidth="1"/>
    <col min="14316" max="14316" width="6.28515625" style="2" customWidth="1"/>
    <col min="14317" max="14317" width="122.42578125" style="2" customWidth="1"/>
    <col min="14318" max="14318" width="7.140625" style="2" bestFit="1" customWidth="1"/>
    <col min="14319" max="14319" width="7.140625" style="2" customWidth="1"/>
    <col min="14320" max="14323" width="15.7109375" style="2" customWidth="1"/>
    <col min="14324" max="14570" width="11.42578125" style="2"/>
    <col min="14571" max="14571" width="5.5703125" style="2" customWidth="1"/>
    <col min="14572" max="14572" width="6.28515625" style="2" customWidth="1"/>
    <col min="14573" max="14573" width="122.42578125" style="2" customWidth="1"/>
    <col min="14574" max="14574" width="7.140625" style="2" bestFit="1" customWidth="1"/>
    <col min="14575" max="14575" width="7.140625" style="2" customWidth="1"/>
    <col min="14576" max="14579" width="15.7109375" style="2" customWidth="1"/>
    <col min="14580" max="14826" width="11.42578125" style="2"/>
    <col min="14827" max="14827" width="5.5703125" style="2" customWidth="1"/>
    <col min="14828" max="14828" width="6.28515625" style="2" customWidth="1"/>
    <col min="14829" max="14829" width="122.42578125" style="2" customWidth="1"/>
    <col min="14830" max="14830" width="7.140625" style="2" bestFit="1" customWidth="1"/>
    <col min="14831" max="14831" width="7.140625" style="2" customWidth="1"/>
    <col min="14832" max="14835" width="15.7109375" style="2" customWidth="1"/>
    <col min="14836" max="15082" width="11.42578125" style="2"/>
    <col min="15083" max="15083" width="5.5703125" style="2" customWidth="1"/>
    <col min="15084" max="15084" width="6.28515625" style="2" customWidth="1"/>
    <col min="15085" max="15085" width="122.42578125" style="2" customWidth="1"/>
    <col min="15086" max="15086" width="7.140625" style="2" bestFit="1" customWidth="1"/>
    <col min="15087" max="15087" width="7.140625" style="2" customWidth="1"/>
    <col min="15088" max="15091" width="15.7109375" style="2" customWidth="1"/>
    <col min="15092" max="15338" width="11.42578125" style="2"/>
    <col min="15339" max="15339" width="5.5703125" style="2" customWidth="1"/>
    <col min="15340" max="15340" width="6.28515625" style="2" customWidth="1"/>
    <col min="15341" max="15341" width="122.42578125" style="2" customWidth="1"/>
    <col min="15342" max="15342" width="7.140625" style="2" bestFit="1" customWidth="1"/>
    <col min="15343" max="15343" width="7.140625" style="2" customWidth="1"/>
    <col min="15344" max="15347" width="15.7109375" style="2" customWidth="1"/>
    <col min="15348" max="15594" width="11.42578125" style="2"/>
    <col min="15595" max="15595" width="5.5703125" style="2" customWidth="1"/>
    <col min="15596" max="15596" width="6.28515625" style="2" customWidth="1"/>
    <col min="15597" max="15597" width="122.42578125" style="2" customWidth="1"/>
    <col min="15598" max="15598" width="7.140625" style="2" bestFit="1" customWidth="1"/>
    <col min="15599" max="15599" width="7.140625" style="2" customWidth="1"/>
    <col min="15600" max="15603" width="15.7109375" style="2" customWidth="1"/>
    <col min="15604" max="15850" width="11.42578125" style="2"/>
    <col min="15851" max="15851" width="5.5703125" style="2" customWidth="1"/>
    <col min="15852" max="15852" width="6.28515625" style="2" customWidth="1"/>
    <col min="15853" max="15853" width="122.42578125" style="2" customWidth="1"/>
    <col min="15854" max="15854" width="7.140625" style="2" bestFit="1" customWidth="1"/>
    <col min="15855" max="15855" width="7.140625" style="2" customWidth="1"/>
    <col min="15856" max="15859" width="15.7109375" style="2" customWidth="1"/>
    <col min="15860" max="16106" width="11.42578125" style="2"/>
    <col min="16107" max="16107" width="5.5703125" style="2" customWidth="1"/>
    <col min="16108" max="16108" width="6.28515625" style="2" customWidth="1"/>
    <col min="16109" max="16109" width="122.42578125" style="2" customWidth="1"/>
    <col min="16110" max="16110" width="7.140625" style="2" bestFit="1" customWidth="1"/>
    <col min="16111" max="16111" width="7.140625" style="2" customWidth="1"/>
    <col min="16112" max="16115" width="15.7109375" style="2" customWidth="1"/>
    <col min="16116" max="16371" width="11.42578125" style="2"/>
    <col min="16372" max="16384" width="11.5703125" style="2" customWidth="1"/>
  </cols>
  <sheetData>
    <row r="1" spans="1:9" s="258" customFormat="1" ht="50.1" customHeight="1" thickBot="1" x14ac:dyDescent="0.35">
      <c r="A1" s="983" t="str">
        <f>+CARÁTULA!B16</f>
        <v>PROYECTO: 
MEJORAMIENTO DE LA RED DE AT (132 KV) 
DE LA PROVINCIA DE MENDOZA 
DEPARTAMENTOS DE SAN RAFAEL Y GENERAL ALVEAR</v>
      </c>
      <c r="B1" s="984"/>
      <c r="C1" s="984"/>
      <c r="D1" s="984"/>
      <c r="E1" s="984"/>
      <c r="F1" s="984"/>
      <c r="G1" s="984"/>
      <c r="H1" s="984"/>
      <c r="I1" s="985"/>
    </row>
    <row r="2" spans="1:9" ht="5.0999999999999996" customHeight="1" thickBot="1" x14ac:dyDescent="0.25">
      <c r="A2" s="15"/>
      <c r="B2" s="15"/>
      <c r="C2" s="14"/>
      <c r="D2" s="15"/>
      <c r="E2" s="15"/>
      <c r="F2" s="14"/>
      <c r="G2" s="14"/>
      <c r="H2" s="14"/>
      <c r="I2" s="14"/>
    </row>
    <row r="3" spans="1:9" ht="20.100000000000001" customHeight="1" thickBot="1" x14ac:dyDescent="0.25">
      <c r="A3" s="859" t="str">
        <f>+INDICE!C19</f>
        <v>C-3.2 Obras Civiles Ampliación ET Gral. Alvear</v>
      </c>
      <c r="B3" s="860"/>
      <c r="C3" s="860"/>
      <c r="D3" s="860"/>
      <c r="E3" s="860"/>
      <c r="F3" s="860"/>
      <c r="G3" s="860"/>
      <c r="H3" s="860"/>
      <c r="I3" s="860"/>
    </row>
    <row r="4" spans="1:9" ht="5.0999999999999996" customHeight="1" thickBot="1" x14ac:dyDescent="0.25">
      <c r="A4" s="15"/>
      <c r="B4" s="15"/>
      <c r="C4" s="14"/>
      <c r="D4" s="14"/>
      <c r="E4" s="14"/>
      <c r="F4" s="14"/>
      <c r="G4" s="14"/>
    </row>
    <row r="5" spans="1:9" ht="15" customHeight="1" x14ac:dyDescent="0.2">
      <c r="A5" s="862" t="s">
        <v>28</v>
      </c>
      <c r="B5" s="865" t="s">
        <v>29</v>
      </c>
      <c r="C5" s="98"/>
      <c r="D5" s="759" t="s">
        <v>30</v>
      </c>
      <c r="E5" s="759" t="s">
        <v>31</v>
      </c>
      <c r="F5" s="871" t="s">
        <v>32</v>
      </c>
      <c r="G5" s="872"/>
      <c r="H5" s="871" t="s">
        <v>33</v>
      </c>
      <c r="I5" s="874"/>
    </row>
    <row r="6" spans="1:9" ht="15" customHeight="1" x14ac:dyDescent="0.2">
      <c r="A6" s="863"/>
      <c r="B6" s="866"/>
      <c r="C6" s="99" t="s">
        <v>34</v>
      </c>
      <c r="D6" s="760"/>
      <c r="E6" s="760"/>
      <c r="F6" s="873"/>
      <c r="G6" s="873"/>
      <c r="H6" s="873"/>
      <c r="I6" s="875"/>
    </row>
    <row r="7" spans="1:9" ht="31.5" customHeight="1" thickBot="1" x14ac:dyDescent="0.25">
      <c r="A7" s="864"/>
      <c r="B7" s="867"/>
      <c r="C7" s="100"/>
      <c r="D7" s="761"/>
      <c r="E7" s="761"/>
      <c r="F7" s="31" t="s">
        <v>21</v>
      </c>
      <c r="G7" s="31" t="s">
        <v>22</v>
      </c>
      <c r="H7" s="31" t="s">
        <v>21</v>
      </c>
      <c r="I7" s="32" t="s">
        <v>22</v>
      </c>
    </row>
    <row r="8" spans="1:9" ht="15" customHeight="1" x14ac:dyDescent="0.2">
      <c r="A8" s="255">
        <v>1</v>
      </c>
      <c r="B8" s="256"/>
      <c r="C8" s="257" t="s">
        <v>105</v>
      </c>
      <c r="D8" s="579"/>
      <c r="E8" s="580"/>
      <c r="F8" s="581"/>
      <c r="G8" s="582"/>
      <c r="H8" s="622">
        <f>+SUM(H9:H11)</f>
        <v>0</v>
      </c>
      <c r="I8" s="623">
        <f>+SUM(I9:I11)</f>
        <v>0</v>
      </c>
    </row>
    <row r="9" spans="1:9" ht="15" customHeight="1" x14ac:dyDescent="0.2">
      <c r="A9" s="37"/>
      <c r="B9" s="114" t="s">
        <v>35</v>
      </c>
      <c r="C9" s="97" t="s">
        <v>107</v>
      </c>
      <c r="D9" s="320" t="s">
        <v>36</v>
      </c>
      <c r="E9" s="583">
        <v>1</v>
      </c>
      <c r="F9" s="584"/>
      <c r="G9" s="585"/>
      <c r="H9" s="556">
        <f>+E9*F9</f>
        <v>0</v>
      </c>
      <c r="I9" s="624">
        <f>+G9*E9</f>
        <v>0</v>
      </c>
    </row>
    <row r="10" spans="1:9" ht="15" customHeight="1" x14ac:dyDescent="0.2">
      <c r="A10" s="37"/>
      <c r="B10" s="114" t="s">
        <v>106</v>
      </c>
      <c r="C10" s="97" t="s">
        <v>109</v>
      </c>
      <c r="D10" s="320" t="s">
        <v>36</v>
      </c>
      <c r="E10" s="583">
        <v>1</v>
      </c>
      <c r="F10" s="584"/>
      <c r="G10" s="585"/>
      <c r="H10" s="556">
        <f>+E10*F10</f>
        <v>0</v>
      </c>
      <c r="I10" s="624">
        <f>+G10*E10</f>
        <v>0</v>
      </c>
    </row>
    <row r="11" spans="1:9" ht="15" customHeight="1" x14ac:dyDescent="0.2">
      <c r="A11" s="37"/>
      <c r="B11" s="114" t="s">
        <v>108</v>
      </c>
      <c r="C11" s="116" t="s">
        <v>364</v>
      </c>
      <c r="D11" s="320" t="s">
        <v>36</v>
      </c>
      <c r="E11" s="586">
        <v>1</v>
      </c>
      <c r="F11" s="584"/>
      <c r="G11" s="585"/>
      <c r="H11" s="556">
        <f>+E11*F11</f>
        <v>0</v>
      </c>
      <c r="I11" s="624">
        <f>+G11*E11</f>
        <v>0</v>
      </c>
    </row>
    <row r="12" spans="1:9" ht="3.75" customHeight="1" x14ac:dyDescent="0.2">
      <c r="A12" s="37"/>
      <c r="B12" s="114"/>
      <c r="C12" s="116"/>
      <c r="D12" s="320"/>
      <c r="E12" s="586"/>
      <c r="F12" s="584"/>
      <c r="G12" s="585"/>
      <c r="H12" s="556"/>
      <c r="I12" s="624"/>
    </row>
    <row r="13" spans="1:9" ht="23.25" customHeight="1" x14ac:dyDescent="0.2">
      <c r="A13" s="37">
        <v>2</v>
      </c>
      <c r="B13" s="36"/>
      <c r="C13" s="578" t="s">
        <v>630</v>
      </c>
      <c r="D13" s="320" t="s">
        <v>36</v>
      </c>
      <c r="E13" s="586">
        <v>1</v>
      </c>
      <c r="F13" s="584"/>
      <c r="G13" s="585"/>
      <c r="H13" s="556">
        <f>+E13*F13</f>
        <v>0</v>
      </c>
      <c r="I13" s="624">
        <f>+G13*E13</f>
        <v>0</v>
      </c>
    </row>
    <row r="14" spans="1:9" ht="6" customHeight="1" x14ac:dyDescent="0.2">
      <c r="A14" s="37"/>
      <c r="B14" s="36"/>
      <c r="C14" s="116"/>
      <c r="D14" s="320"/>
      <c r="E14" s="586"/>
      <c r="F14" s="584"/>
      <c r="G14" s="585"/>
      <c r="H14" s="556"/>
      <c r="I14" s="624"/>
    </row>
    <row r="15" spans="1:9" ht="15" customHeight="1" x14ac:dyDescent="0.2">
      <c r="A15" s="37">
        <v>3</v>
      </c>
      <c r="B15" s="36"/>
      <c r="C15" s="48" t="s">
        <v>123</v>
      </c>
      <c r="D15" s="320"/>
      <c r="E15" s="586">
        <v>1</v>
      </c>
      <c r="F15" s="584"/>
      <c r="G15" s="585"/>
      <c r="H15" s="556">
        <f>+F15*E15</f>
        <v>0</v>
      </c>
      <c r="I15" s="624">
        <f>+G15*E15</f>
        <v>0</v>
      </c>
    </row>
    <row r="16" spans="1:9" ht="5.25" customHeight="1" x14ac:dyDescent="0.2">
      <c r="A16" s="37"/>
      <c r="B16" s="36"/>
      <c r="C16" s="48"/>
      <c r="D16" s="320"/>
      <c r="E16" s="586"/>
      <c r="F16" s="584"/>
      <c r="G16" s="585"/>
      <c r="H16" s="556"/>
      <c r="I16" s="624"/>
    </row>
    <row r="17" spans="1:9" ht="15" customHeight="1" x14ac:dyDescent="0.2">
      <c r="A17" s="37">
        <v>4</v>
      </c>
      <c r="B17" s="36"/>
      <c r="C17" s="48" t="s">
        <v>131</v>
      </c>
      <c r="D17" s="320"/>
      <c r="E17" s="583"/>
      <c r="F17" s="584"/>
      <c r="G17" s="585"/>
      <c r="H17" s="558">
        <f>+SUM(H18:H19)</f>
        <v>0</v>
      </c>
      <c r="I17" s="625">
        <f>+SUM(I18:I19)</f>
        <v>0</v>
      </c>
    </row>
    <row r="18" spans="1:9" ht="15" customHeight="1" x14ac:dyDescent="0.2">
      <c r="A18" s="37"/>
      <c r="B18" s="114" t="s">
        <v>55</v>
      </c>
      <c r="C18" s="97" t="s">
        <v>132</v>
      </c>
      <c r="D18" s="320" t="s">
        <v>36</v>
      </c>
      <c r="E18" s="586">
        <v>1</v>
      </c>
      <c r="F18" s="584"/>
      <c r="G18" s="585"/>
      <c r="H18" s="556">
        <f>+F18*E18</f>
        <v>0</v>
      </c>
      <c r="I18" s="624">
        <f>+G18*E18</f>
        <v>0</v>
      </c>
    </row>
    <row r="19" spans="1:9" ht="15" customHeight="1" x14ac:dyDescent="0.2">
      <c r="A19" s="37"/>
      <c r="B19" s="114" t="s">
        <v>56</v>
      </c>
      <c r="C19" s="97" t="s">
        <v>133</v>
      </c>
      <c r="D19" s="320" t="s">
        <v>36</v>
      </c>
      <c r="E19" s="586">
        <v>1</v>
      </c>
      <c r="F19" s="584"/>
      <c r="G19" s="585"/>
      <c r="H19" s="556">
        <f>+F19*E19</f>
        <v>0</v>
      </c>
      <c r="I19" s="624">
        <f>+G19*E19</f>
        <v>0</v>
      </c>
    </row>
    <row r="20" spans="1:9" ht="5.25" customHeight="1" x14ac:dyDescent="0.2">
      <c r="A20" s="37"/>
      <c r="B20" s="114"/>
      <c r="C20" s="97"/>
      <c r="D20" s="320"/>
      <c r="E20" s="586"/>
      <c r="F20" s="584"/>
      <c r="G20" s="585"/>
      <c r="H20" s="556"/>
      <c r="I20" s="624"/>
    </row>
    <row r="21" spans="1:9" ht="15" customHeight="1" x14ac:dyDescent="0.2">
      <c r="A21" s="37">
        <v>5</v>
      </c>
      <c r="B21" s="36"/>
      <c r="C21" s="48" t="s">
        <v>551</v>
      </c>
      <c r="D21" s="320" t="s">
        <v>36</v>
      </c>
      <c r="E21" s="586">
        <v>1</v>
      </c>
      <c r="F21" s="584"/>
      <c r="G21" s="585"/>
      <c r="H21" s="556">
        <f>+E21*F21</f>
        <v>0</v>
      </c>
      <c r="I21" s="624">
        <f>+G21*E21</f>
        <v>0</v>
      </c>
    </row>
    <row r="22" spans="1:9" ht="5.25" customHeight="1" x14ac:dyDescent="0.2">
      <c r="A22" s="41"/>
      <c r="B22" s="114"/>
      <c r="C22" s="96"/>
      <c r="D22" s="320"/>
      <c r="E22" s="586"/>
      <c r="F22" s="584"/>
      <c r="G22" s="585"/>
      <c r="H22" s="556"/>
      <c r="I22" s="624"/>
    </row>
    <row r="23" spans="1:9" ht="15" customHeight="1" x14ac:dyDescent="0.2">
      <c r="A23" s="37">
        <v>6</v>
      </c>
      <c r="B23" s="36"/>
      <c r="C23" s="48" t="s">
        <v>162</v>
      </c>
      <c r="D23" s="320"/>
      <c r="E23" s="583"/>
      <c r="F23" s="584"/>
      <c r="G23" s="585"/>
      <c r="H23" s="558">
        <f>SUM(H24:H26)</f>
        <v>0</v>
      </c>
      <c r="I23" s="625">
        <f>+SUM(I24:I26)</f>
        <v>0</v>
      </c>
    </row>
    <row r="24" spans="1:9" ht="15" customHeight="1" x14ac:dyDescent="0.2">
      <c r="A24" s="41"/>
      <c r="B24" s="114" t="s">
        <v>223</v>
      </c>
      <c r="C24" s="96" t="s">
        <v>164</v>
      </c>
      <c r="D24" s="320" t="s">
        <v>36</v>
      </c>
      <c r="E24" s="586">
        <v>1</v>
      </c>
      <c r="F24" s="584"/>
      <c r="G24" s="585"/>
      <c r="H24" s="556">
        <f>+E24*F24</f>
        <v>0</v>
      </c>
      <c r="I24" s="624">
        <f>+E24*G24</f>
        <v>0</v>
      </c>
    </row>
    <row r="25" spans="1:9" ht="15" customHeight="1" x14ac:dyDescent="0.2">
      <c r="A25" s="52"/>
      <c r="B25" s="114" t="s">
        <v>240</v>
      </c>
      <c r="C25" s="96" t="s">
        <v>166</v>
      </c>
      <c r="D25" s="320" t="s">
        <v>36</v>
      </c>
      <c r="E25" s="586">
        <v>1</v>
      </c>
      <c r="F25" s="584"/>
      <c r="G25" s="585"/>
      <c r="H25" s="556">
        <f>+E25*F25</f>
        <v>0</v>
      </c>
      <c r="I25" s="624">
        <f>+E25*G25</f>
        <v>0</v>
      </c>
    </row>
    <row r="26" spans="1:9" ht="15" customHeight="1" x14ac:dyDescent="0.2">
      <c r="A26" s="52"/>
      <c r="B26" s="114" t="s">
        <v>224</v>
      </c>
      <c r="C26" s="96" t="s">
        <v>168</v>
      </c>
      <c r="D26" s="320" t="s">
        <v>36</v>
      </c>
      <c r="E26" s="586">
        <v>1</v>
      </c>
      <c r="F26" s="584"/>
      <c r="G26" s="585"/>
      <c r="H26" s="556">
        <f>+E26*F26</f>
        <v>0</v>
      </c>
      <c r="I26" s="624">
        <f>+E26*G26</f>
        <v>0</v>
      </c>
    </row>
    <row r="27" spans="1:9" ht="5.25" customHeight="1" x14ac:dyDescent="0.2">
      <c r="A27" s="41"/>
      <c r="B27" s="114"/>
      <c r="C27" s="96"/>
      <c r="D27" s="320"/>
      <c r="E27" s="586"/>
      <c r="F27" s="587"/>
      <c r="G27" s="585"/>
      <c r="H27" s="556"/>
      <c r="I27" s="624"/>
    </row>
    <row r="28" spans="1:9" ht="15" customHeight="1" x14ac:dyDescent="0.2">
      <c r="A28" s="37">
        <v>7</v>
      </c>
      <c r="B28" s="36"/>
      <c r="C28" s="48" t="s">
        <v>574</v>
      </c>
      <c r="D28" s="320" t="s">
        <v>36</v>
      </c>
      <c r="E28" s="583">
        <v>1</v>
      </c>
      <c r="F28" s="587"/>
      <c r="G28" s="585"/>
      <c r="H28" s="558">
        <f>+E28*F28</f>
        <v>0</v>
      </c>
      <c r="I28" s="625">
        <f>+G28*E28</f>
        <v>0</v>
      </c>
    </row>
    <row r="29" spans="1:9" ht="5.25" customHeight="1" x14ac:dyDescent="0.2">
      <c r="A29" s="41"/>
      <c r="B29" s="114"/>
      <c r="C29" s="96"/>
      <c r="D29" s="320"/>
      <c r="E29" s="586"/>
      <c r="F29" s="587"/>
      <c r="G29" s="585"/>
      <c r="H29" s="556"/>
      <c r="I29" s="624"/>
    </row>
    <row r="30" spans="1:9" ht="15" customHeight="1" x14ac:dyDescent="0.2">
      <c r="A30" s="588"/>
      <c r="B30" s="320"/>
      <c r="C30" s="589"/>
      <c r="D30" s="320"/>
      <c r="E30" s="320"/>
      <c r="F30" s="587"/>
      <c r="G30" s="585"/>
      <c r="H30" s="556">
        <f t="shared" ref="H30:H39" si="0">+E30*F30</f>
        <v>0</v>
      </c>
      <c r="I30" s="624">
        <f t="shared" ref="I30:I39" si="1">+G30*E30</f>
        <v>0</v>
      </c>
    </row>
    <row r="31" spans="1:9" ht="15" customHeight="1" x14ac:dyDescent="0.2">
      <c r="A31" s="588"/>
      <c r="B31" s="320"/>
      <c r="C31" s="589"/>
      <c r="D31" s="320"/>
      <c r="E31" s="320"/>
      <c r="F31" s="587"/>
      <c r="G31" s="585"/>
      <c r="H31" s="556">
        <f t="shared" si="0"/>
        <v>0</v>
      </c>
      <c r="I31" s="624">
        <f t="shared" si="1"/>
        <v>0</v>
      </c>
    </row>
    <row r="32" spans="1:9" ht="15" customHeight="1" x14ac:dyDescent="0.2">
      <c r="A32" s="588"/>
      <c r="B32" s="320"/>
      <c r="C32" s="589"/>
      <c r="D32" s="320"/>
      <c r="E32" s="320"/>
      <c r="F32" s="587"/>
      <c r="G32" s="585"/>
      <c r="H32" s="556">
        <f t="shared" si="0"/>
        <v>0</v>
      </c>
      <c r="I32" s="624">
        <f t="shared" si="1"/>
        <v>0</v>
      </c>
    </row>
    <row r="33" spans="1:9" ht="15" customHeight="1" x14ac:dyDescent="0.2">
      <c r="A33" s="588"/>
      <c r="B33" s="320"/>
      <c r="C33" s="589"/>
      <c r="D33" s="320"/>
      <c r="E33" s="320"/>
      <c r="F33" s="587"/>
      <c r="G33" s="585"/>
      <c r="H33" s="556">
        <f t="shared" si="0"/>
        <v>0</v>
      </c>
      <c r="I33" s="624">
        <f t="shared" si="1"/>
        <v>0</v>
      </c>
    </row>
    <row r="34" spans="1:9" ht="15" customHeight="1" x14ac:dyDescent="0.2">
      <c r="A34" s="588"/>
      <c r="B34" s="320"/>
      <c r="C34" s="589"/>
      <c r="D34" s="320"/>
      <c r="E34" s="320"/>
      <c r="F34" s="587"/>
      <c r="G34" s="585"/>
      <c r="H34" s="556">
        <f t="shared" si="0"/>
        <v>0</v>
      </c>
      <c r="I34" s="624">
        <f t="shared" si="1"/>
        <v>0</v>
      </c>
    </row>
    <row r="35" spans="1:9" ht="15" customHeight="1" x14ac:dyDescent="0.2">
      <c r="A35" s="588"/>
      <c r="B35" s="320"/>
      <c r="C35" s="589"/>
      <c r="D35" s="320"/>
      <c r="E35" s="320"/>
      <c r="F35" s="587"/>
      <c r="G35" s="585"/>
      <c r="H35" s="556">
        <f t="shared" si="0"/>
        <v>0</v>
      </c>
      <c r="I35" s="624">
        <f t="shared" si="1"/>
        <v>0</v>
      </c>
    </row>
    <row r="36" spans="1:9" ht="15" customHeight="1" x14ac:dyDescent="0.2">
      <c r="A36" s="588"/>
      <c r="B36" s="320"/>
      <c r="C36" s="589"/>
      <c r="D36" s="320"/>
      <c r="E36" s="320"/>
      <c r="F36" s="587"/>
      <c r="G36" s="585"/>
      <c r="H36" s="556">
        <f t="shared" si="0"/>
        <v>0</v>
      </c>
      <c r="I36" s="624">
        <f t="shared" si="1"/>
        <v>0</v>
      </c>
    </row>
    <row r="37" spans="1:9" ht="15" customHeight="1" x14ac:dyDescent="0.2">
      <c r="A37" s="588"/>
      <c r="B37" s="320"/>
      <c r="C37" s="589"/>
      <c r="D37" s="320"/>
      <c r="E37" s="320"/>
      <c r="F37" s="587"/>
      <c r="G37" s="585"/>
      <c r="H37" s="556">
        <f t="shared" si="0"/>
        <v>0</v>
      </c>
      <c r="I37" s="624">
        <f t="shared" si="1"/>
        <v>0</v>
      </c>
    </row>
    <row r="38" spans="1:9" ht="15" customHeight="1" x14ac:dyDescent="0.2">
      <c r="A38" s="588"/>
      <c r="B38" s="320"/>
      <c r="C38" s="589"/>
      <c r="D38" s="320"/>
      <c r="E38" s="320"/>
      <c r="F38" s="587"/>
      <c r="G38" s="585"/>
      <c r="H38" s="556">
        <f t="shared" si="0"/>
        <v>0</v>
      </c>
      <c r="I38" s="624">
        <f t="shared" si="1"/>
        <v>0</v>
      </c>
    </row>
    <row r="39" spans="1:9" ht="15" customHeight="1" x14ac:dyDescent="0.2">
      <c r="A39" s="588"/>
      <c r="B39" s="320"/>
      <c r="C39" s="589"/>
      <c r="D39" s="320"/>
      <c r="E39" s="320"/>
      <c r="F39" s="587"/>
      <c r="G39" s="585"/>
      <c r="H39" s="556">
        <f t="shared" si="0"/>
        <v>0</v>
      </c>
      <c r="I39" s="624">
        <f t="shared" si="1"/>
        <v>0</v>
      </c>
    </row>
    <row r="40" spans="1:9" ht="6" customHeight="1" thickBot="1" x14ac:dyDescent="0.25">
      <c r="A40" s="546"/>
      <c r="B40" s="547"/>
      <c r="C40" s="548"/>
      <c r="D40" s="549"/>
      <c r="E40" s="550"/>
      <c r="F40" s="551"/>
      <c r="G40" s="552"/>
      <c r="H40" s="626"/>
      <c r="I40" s="627"/>
    </row>
    <row r="41" spans="1:9" ht="16.5" thickBot="1" x14ac:dyDescent="0.25">
      <c r="A41" s="876" t="str">
        <f>+INDICE!C9</f>
        <v>C-1.2 Obras Civiles ET PI San Rafael 132 kV</v>
      </c>
      <c r="B41" s="877"/>
      <c r="C41" s="877"/>
      <c r="D41" s="877"/>
      <c r="E41" s="877"/>
      <c r="F41" s="878"/>
      <c r="G41" s="46" t="s">
        <v>169</v>
      </c>
      <c r="H41" s="86">
        <f>+H8+H13+H15+H17+H21+H23+H28+SUM(H30:H39)</f>
        <v>0</v>
      </c>
      <c r="I41" s="553">
        <f>+I8+I13+I15+I17+I21+I23+I28+SUM(I30:I39)</f>
        <v>0</v>
      </c>
    </row>
    <row r="42" spans="1:9" x14ac:dyDescent="0.2">
      <c r="A42" s="2" t="str">
        <f>'C 1.1'!$A$88</f>
        <v>Las cantidades son meramente orientativas, las mismas deben coincidir con lo presentado en la Oferta Técnica</v>
      </c>
      <c r="B42" s="2"/>
      <c r="C42" s="2"/>
      <c r="D42" s="2"/>
      <c r="E42" s="2"/>
      <c r="F42" s="2"/>
      <c r="G42" s="2"/>
    </row>
    <row r="43" spans="1:9" x14ac:dyDescent="0.2">
      <c r="A43" s="2" t="str">
        <f>'C 1.1'!$A$89</f>
        <v>El Oferente deberá ajustar el itemizado descripto en las filas disponibles en consonacia con lo descripto en la Oferta Técnica.</v>
      </c>
      <c r="B43" s="2"/>
      <c r="C43" s="2"/>
      <c r="D43" s="2"/>
      <c r="E43" s="2"/>
      <c r="F43" s="2"/>
      <c r="G43" s="2"/>
    </row>
    <row r="44" spans="1:9" x14ac:dyDescent="0.2">
      <c r="A44" s="2"/>
      <c r="B44" s="2"/>
      <c r="C44" s="2"/>
      <c r="D44" s="2"/>
      <c r="E44" s="2"/>
      <c r="F44" s="2"/>
      <c r="G44" s="2"/>
    </row>
    <row r="45" spans="1:9" x14ac:dyDescent="0.2">
      <c r="A45" s="2"/>
      <c r="B45" s="2"/>
      <c r="C45" s="2"/>
      <c r="D45" s="2"/>
      <c r="E45" s="2"/>
      <c r="F45" s="2"/>
      <c r="G45" s="2"/>
    </row>
    <row r="46" spans="1:9" x14ac:dyDescent="0.2">
      <c r="A46" s="2"/>
      <c r="B46" s="2"/>
      <c r="C46" s="2"/>
      <c r="D46" s="2"/>
      <c r="E46" s="2"/>
      <c r="F46" s="2"/>
      <c r="G46" s="2"/>
    </row>
    <row r="47" spans="1:9" x14ac:dyDescent="0.2">
      <c r="A47" s="2"/>
      <c r="B47" s="2"/>
      <c r="C47" s="2"/>
      <c r="D47" s="2"/>
      <c r="E47" s="2"/>
      <c r="F47" s="2"/>
      <c r="G47" s="2"/>
    </row>
    <row r="48" spans="1:9" ht="15.75" x14ac:dyDescent="0.25">
      <c r="A48" s="2"/>
      <c r="B48" s="2"/>
      <c r="C48" s="2"/>
      <c r="D48" s="768" t="s">
        <v>572</v>
      </c>
      <c r="E48" s="768"/>
      <c r="F48" s="768"/>
      <c r="H48" s="768" t="s">
        <v>572</v>
      </c>
      <c r="I48" s="768"/>
    </row>
    <row r="49" spans="1:9" ht="15.75" x14ac:dyDescent="0.25">
      <c r="A49" s="2"/>
      <c r="B49" s="2"/>
      <c r="C49" s="2"/>
      <c r="D49" s="769" t="s">
        <v>671</v>
      </c>
      <c r="E49" s="769"/>
      <c r="F49" s="769"/>
      <c r="H49" s="769" t="s">
        <v>573</v>
      </c>
      <c r="I49" s="769"/>
    </row>
    <row r="50" spans="1:9" x14ac:dyDescent="0.2">
      <c r="A50" s="2"/>
      <c r="B50" s="2"/>
      <c r="C50" s="2"/>
      <c r="D50" s="19"/>
      <c r="E50" s="19"/>
      <c r="H50" s="18"/>
      <c r="I50" s="18"/>
    </row>
    <row r="51" spans="1:9" x14ac:dyDescent="0.2">
      <c r="A51" s="2"/>
      <c r="B51" s="2"/>
      <c r="C51" s="2"/>
      <c r="D51" s="2"/>
      <c r="E51" s="2"/>
      <c r="F51" s="2"/>
      <c r="G51" s="2"/>
    </row>
    <row r="52" spans="1:9" x14ac:dyDescent="0.2">
      <c r="A52" s="2"/>
      <c r="B52" s="2"/>
      <c r="C52" s="2"/>
      <c r="D52" s="2"/>
      <c r="E52" s="2"/>
      <c r="F52" s="2"/>
      <c r="G52" s="2"/>
    </row>
    <row r="53" spans="1:9" x14ac:dyDescent="0.2">
      <c r="A53" s="2"/>
      <c r="B53" s="2"/>
      <c r="C53" s="2"/>
      <c r="D53" s="2"/>
      <c r="E53" s="2"/>
      <c r="F53" s="2"/>
      <c r="G53" s="2"/>
    </row>
    <row r="54" spans="1:9" x14ac:dyDescent="0.2">
      <c r="A54" s="2"/>
      <c r="B54" s="2"/>
      <c r="C54" s="2"/>
      <c r="D54" s="2"/>
      <c r="E54" s="2"/>
      <c r="F54" s="2"/>
      <c r="G54" s="2"/>
    </row>
    <row r="55" spans="1:9" x14ac:dyDescent="0.2">
      <c r="A55" s="2"/>
      <c r="B55" s="2"/>
      <c r="C55" s="2"/>
      <c r="D55" s="2"/>
      <c r="E55" s="2"/>
      <c r="F55" s="2"/>
      <c r="G55" s="2"/>
    </row>
    <row r="56" spans="1:9" x14ac:dyDescent="0.2">
      <c r="A56" s="2"/>
      <c r="B56" s="2"/>
      <c r="C56" s="2"/>
      <c r="D56" s="2"/>
      <c r="E56" s="2"/>
      <c r="F56" s="2"/>
      <c r="G56" s="2"/>
    </row>
    <row r="57" spans="1:9" x14ac:dyDescent="0.2">
      <c r="A57" s="2"/>
      <c r="B57" s="2"/>
      <c r="C57" s="2"/>
      <c r="D57" s="2"/>
      <c r="E57" s="2"/>
      <c r="F57" s="2"/>
      <c r="G57" s="2"/>
    </row>
    <row r="58" spans="1:9" x14ac:dyDescent="0.2">
      <c r="A58" s="2"/>
      <c r="B58" s="35"/>
      <c r="C58" s="2"/>
      <c r="D58" s="2"/>
      <c r="E58" s="2"/>
      <c r="F58" s="2"/>
      <c r="G58" s="2"/>
    </row>
    <row r="59" spans="1:9" x14ac:dyDescent="0.2">
      <c r="A59" s="2"/>
      <c r="B59" s="35"/>
      <c r="C59" s="2"/>
      <c r="D59" s="2"/>
      <c r="E59" s="2"/>
      <c r="F59" s="2"/>
      <c r="G59" s="2"/>
    </row>
    <row r="60" spans="1:9" x14ac:dyDescent="0.2">
      <c r="A60" s="2"/>
      <c r="B60" s="35"/>
      <c r="C60" s="2"/>
      <c r="D60" s="2"/>
      <c r="E60" s="2"/>
      <c r="F60" s="2"/>
      <c r="G60" s="2"/>
    </row>
    <row r="61" spans="1:9" x14ac:dyDescent="0.2">
      <c r="A61" s="2"/>
      <c r="B61" s="35"/>
      <c r="C61" s="2"/>
      <c r="D61" s="2"/>
      <c r="E61" s="2"/>
      <c r="F61" s="2"/>
      <c r="G61" s="2"/>
    </row>
    <row r="62" spans="1:9" x14ac:dyDescent="0.2">
      <c r="A62" s="2"/>
      <c r="B62" s="35"/>
      <c r="C62" s="2"/>
      <c r="D62" s="2"/>
      <c r="E62" s="2"/>
      <c r="F62" s="2"/>
      <c r="G62" s="2"/>
    </row>
    <row r="63" spans="1:9" x14ac:dyDescent="0.2">
      <c r="A63" s="2"/>
      <c r="B63" s="35"/>
      <c r="C63" s="2"/>
      <c r="D63" s="2"/>
      <c r="E63" s="2"/>
      <c r="F63" s="2"/>
      <c r="G63" s="2"/>
    </row>
    <row r="64" spans="1:9" x14ac:dyDescent="0.2">
      <c r="A64" s="2"/>
      <c r="B64" s="35"/>
      <c r="C64" s="2"/>
      <c r="D64" s="2"/>
      <c r="E64" s="2"/>
      <c r="F64" s="2"/>
      <c r="G64" s="2"/>
    </row>
    <row r="65" spans="2:2" s="2" customFormat="1" x14ac:dyDescent="0.2">
      <c r="B65" s="35"/>
    </row>
    <row r="66" spans="2:2" s="2" customFormat="1" x14ac:dyDescent="0.2">
      <c r="B66" s="35"/>
    </row>
    <row r="67" spans="2:2" s="2" customFormat="1" x14ac:dyDescent="0.2">
      <c r="B67" s="35"/>
    </row>
    <row r="68" spans="2:2" s="2" customFormat="1" x14ac:dyDescent="0.2">
      <c r="B68" s="35"/>
    </row>
    <row r="69" spans="2:2" s="2" customFormat="1" x14ac:dyDescent="0.2">
      <c r="B69" s="35"/>
    </row>
    <row r="70" spans="2:2" s="2" customFormat="1" x14ac:dyDescent="0.2">
      <c r="B70" s="35"/>
    </row>
    <row r="71" spans="2:2" s="2" customFormat="1" x14ac:dyDescent="0.2">
      <c r="B71" s="35"/>
    </row>
    <row r="72" spans="2:2" s="2" customFormat="1" x14ac:dyDescent="0.2">
      <c r="B72" s="35"/>
    </row>
    <row r="73" spans="2:2" s="2" customFormat="1" x14ac:dyDescent="0.2">
      <c r="B73" s="35"/>
    </row>
    <row r="74" spans="2:2" s="2" customFormat="1" x14ac:dyDescent="0.2">
      <c r="B74" s="35"/>
    </row>
    <row r="75" spans="2:2" s="2" customFormat="1" x14ac:dyDescent="0.2">
      <c r="B75" s="35"/>
    </row>
    <row r="76" spans="2:2" s="2" customFormat="1" x14ac:dyDescent="0.2">
      <c r="B76" s="35"/>
    </row>
    <row r="77" spans="2:2" s="2" customFormat="1" x14ac:dyDescent="0.2">
      <c r="B77" s="35"/>
    </row>
    <row r="78" spans="2:2" s="2" customFormat="1" x14ac:dyDescent="0.2">
      <c r="B78" s="35"/>
    </row>
    <row r="79" spans="2:2" s="2" customFormat="1" x14ac:dyDescent="0.2">
      <c r="B79" s="35"/>
    </row>
    <row r="80" spans="2:2" s="2" customFormat="1" x14ac:dyDescent="0.2">
      <c r="B80" s="35"/>
    </row>
    <row r="81" spans="2:2" s="2" customFormat="1" x14ac:dyDescent="0.2">
      <c r="B81" s="35"/>
    </row>
    <row r="82" spans="2:2" s="2" customFormat="1" x14ac:dyDescent="0.2">
      <c r="B82" s="35"/>
    </row>
    <row r="83" spans="2:2" s="2" customFormat="1" x14ac:dyDescent="0.2">
      <c r="B83" s="35"/>
    </row>
    <row r="84" spans="2:2" s="2" customFormat="1" x14ac:dyDescent="0.2">
      <c r="B84" s="35"/>
    </row>
    <row r="85" spans="2:2" s="2" customFormat="1" x14ac:dyDescent="0.2">
      <c r="B85" s="35"/>
    </row>
    <row r="86" spans="2:2" s="2" customFormat="1" x14ac:dyDescent="0.2">
      <c r="B86" s="35"/>
    </row>
    <row r="87" spans="2:2" s="2" customFormat="1" x14ac:dyDescent="0.2">
      <c r="B87" s="35"/>
    </row>
    <row r="88" spans="2:2" s="2" customFormat="1" x14ac:dyDescent="0.2">
      <c r="B88" s="35"/>
    </row>
    <row r="89" spans="2:2" s="2" customFormat="1" x14ac:dyDescent="0.2">
      <c r="B89" s="35"/>
    </row>
    <row r="90" spans="2:2" s="2" customFormat="1" x14ac:dyDescent="0.2">
      <c r="B90" s="35"/>
    </row>
    <row r="91" spans="2:2" s="2" customFormat="1" x14ac:dyDescent="0.2">
      <c r="B91" s="35"/>
    </row>
    <row r="92" spans="2:2" s="2" customFormat="1" x14ac:dyDescent="0.2">
      <c r="B92" s="35"/>
    </row>
    <row r="93" spans="2:2" s="2" customFormat="1" x14ac:dyDescent="0.2">
      <c r="B93" s="35"/>
    </row>
    <row r="94" spans="2:2" s="2" customFormat="1" x14ac:dyDescent="0.2">
      <c r="B94" s="35"/>
    </row>
    <row r="95" spans="2:2" s="2" customFormat="1" x14ac:dyDescent="0.2">
      <c r="B95" s="35"/>
    </row>
    <row r="96" spans="2:2" s="2" customFormat="1" x14ac:dyDescent="0.2">
      <c r="B96" s="35"/>
    </row>
    <row r="97" spans="2:2" s="2" customFormat="1" x14ac:dyDescent="0.2">
      <c r="B97" s="35"/>
    </row>
    <row r="98" spans="2:2" s="2" customFormat="1" x14ac:dyDescent="0.2">
      <c r="B98" s="35"/>
    </row>
    <row r="99" spans="2:2" s="2" customFormat="1" x14ac:dyDescent="0.2">
      <c r="B99" s="35"/>
    </row>
    <row r="100" spans="2:2" s="2" customFormat="1" x14ac:dyDescent="0.2">
      <c r="B100" s="35"/>
    </row>
    <row r="101" spans="2:2" s="2" customFormat="1" x14ac:dyDescent="0.2">
      <c r="B101" s="35"/>
    </row>
    <row r="102" spans="2:2" s="2" customFormat="1" x14ac:dyDescent="0.2">
      <c r="B102" s="35"/>
    </row>
    <row r="103" spans="2:2" s="2" customFormat="1" x14ac:dyDescent="0.2">
      <c r="B103" s="35"/>
    </row>
    <row r="104" spans="2:2" s="2" customFormat="1" x14ac:dyDescent="0.2">
      <c r="B104" s="35"/>
    </row>
    <row r="105" spans="2:2" s="2" customFormat="1" x14ac:dyDescent="0.2">
      <c r="B105" s="35"/>
    </row>
    <row r="106" spans="2:2" s="2" customFormat="1" x14ac:dyDescent="0.2">
      <c r="B106" s="35"/>
    </row>
    <row r="107" spans="2:2" s="2" customFormat="1" x14ac:dyDescent="0.2">
      <c r="B107" s="35"/>
    </row>
    <row r="108" spans="2:2" s="2" customFormat="1" x14ac:dyDescent="0.2">
      <c r="B108" s="35"/>
    </row>
    <row r="109" spans="2:2" s="2" customFormat="1" x14ac:dyDescent="0.2">
      <c r="B109" s="35"/>
    </row>
    <row r="110" spans="2:2" s="2" customFormat="1" x14ac:dyDescent="0.2">
      <c r="B110" s="35"/>
    </row>
    <row r="111" spans="2:2" s="2" customFormat="1" x14ac:dyDescent="0.2">
      <c r="B111" s="35"/>
    </row>
    <row r="112" spans="2:2" s="2" customFormat="1" x14ac:dyDescent="0.2">
      <c r="B112" s="35"/>
    </row>
    <row r="113" spans="2:2" s="2" customFormat="1" x14ac:dyDescent="0.2">
      <c r="B113" s="35"/>
    </row>
    <row r="114" spans="2:2" s="2" customFormat="1" x14ac:dyDescent="0.2">
      <c r="B114" s="35"/>
    </row>
    <row r="115" spans="2:2" s="2" customFormat="1" x14ac:dyDescent="0.2">
      <c r="B115" s="35"/>
    </row>
    <row r="116" spans="2:2" s="2" customFormat="1" x14ac:dyDescent="0.2">
      <c r="B116" s="35"/>
    </row>
    <row r="117" spans="2:2" s="2" customFormat="1" x14ac:dyDescent="0.2">
      <c r="B117" s="35"/>
    </row>
    <row r="118" spans="2:2" s="2" customFormat="1" x14ac:dyDescent="0.2">
      <c r="B118" s="35"/>
    </row>
    <row r="119" spans="2:2" s="2" customFormat="1" x14ac:dyDescent="0.2">
      <c r="B119" s="35"/>
    </row>
    <row r="120" spans="2:2" s="2" customFormat="1" x14ac:dyDescent="0.2">
      <c r="B120" s="35"/>
    </row>
    <row r="121" spans="2:2" s="2" customFormat="1" x14ac:dyDescent="0.2">
      <c r="B121" s="35"/>
    </row>
    <row r="122" spans="2:2" s="2" customFormat="1" x14ac:dyDescent="0.2">
      <c r="B122" s="35"/>
    </row>
    <row r="123" spans="2:2" s="2" customFormat="1" x14ac:dyDescent="0.2">
      <c r="B123" s="35"/>
    </row>
    <row r="124" spans="2:2" s="2" customFormat="1" x14ac:dyDescent="0.2">
      <c r="B124" s="35"/>
    </row>
    <row r="125" spans="2:2" s="2" customFormat="1" x14ac:dyDescent="0.2">
      <c r="B125" s="35"/>
    </row>
    <row r="126" spans="2:2" s="2" customFormat="1" x14ac:dyDescent="0.2">
      <c r="B126" s="35"/>
    </row>
    <row r="127" spans="2:2" s="2" customFormat="1" x14ac:dyDescent="0.2">
      <c r="B127" s="35"/>
    </row>
    <row r="128" spans="2:2" s="2" customFormat="1" x14ac:dyDescent="0.2">
      <c r="B128" s="35"/>
    </row>
    <row r="129" spans="2:2" s="2" customFormat="1" x14ac:dyDescent="0.2">
      <c r="B129" s="35"/>
    </row>
    <row r="130" spans="2:2" s="2" customFormat="1" x14ac:dyDescent="0.2">
      <c r="B130" s="35"/>
    </row>
    <row r="131" spans="2:2" s="2" customFormat="1" x14ac:dyDescent="0.2">
      <c r="B131" s="35"/>
    </row>
    <row r="132" spans="2:2" s="2" customFormat="1" x14ac:dyDescent="0.2">
      <c r="B132" s="35"/>
    </row>
    <row r="133" spans="2:2" s="2" customFormat="1" x14ac:dyDescent="0.2">
      <c r="B133" s="35"/>
    </row>
    <row r="134" spans="2:2" s="2" customFormat="1" x14ac:dyDescent="0.2">
      <c r="B134" s="35"/>
    </row>
    <row r="135" spans="2:2" s="2" customFormat="1" x14ac:dyDescent="0.2">
      <c r="B135" s="35"/>
    </row>
    <row r="136" spans="2:2" s="2" customFormat="1" x14ac:dyDescent="0.2">
      <c r="B136" s="35"/>
    </row>
    <row r="137" spans="2:2" s="2" customFormat="1" x14ac:dyDescent="0.2">
      <c r="B137" s="35"/>
    </row>
    <row r="138" spans="2:2" s="2" customFormat="1" x14ac:dyDescent="0.2">
      <c r="B138" s="35"/>
    </row>
    <row r="139" spans="2:2" s="2" customFormat="1" x14ac:dyDescent="0.2">
      <c r="B139" s="35"/>
    </row>
    <row r="140" spans="2:2" s="2" customFormat="1" x14ac:dyDescent="0.2">
      <c r="B140" s="35"/>
    </row>
    <row r="141" spans="2:2" s="2" customFormat="1" x14ac:dyDescent="0.2">
      <c r="B141" s="35"/>
    </row>
    <row r="142" spans="2:2" s="2" customFormat="1" x14ac:dyDescent="0.2">
      <c r="B142" s="35"/>
    </row>
    <row r="143" spans="2:2" s="2" customFormat="1" x14ac:dyDescent="0.2">
      <c r="B143" s="35"/>
    </row>
    <row r="144" spans="2:2" s="2" customFormat="1" x14ac:dyDescent="0.2">
      <c r="B144" s="35"/>
    </row>
    <row r="145" spans="2:2" s="2" customFormat="1" x14ac:dyDescent="0.2">
      <c r="B145" s="35"/>
    </row>
    <row r="146" spans="2:2" s="2" customFormat="1" x14ac:dyDescent="0.2">
      <c r="B146" s="35"/>
    </row>
    <row r="147" spans="2:2" s="2" customFormat="1" x14ac:dyDescent="0.2">
      <c r="B147" s="35"/>
    </row>
    <row r="148" spans="2:2" s="2" customFormat="1" x14ac:dyDescent="0.2">
      <c r="B148" s="35"/>
    </row>
    <row r="149" spans="2:2" s="2" customFormat="1" x14ac:dyDescent="0.2">
      <c r="B149" s="35"/>
    </row>
    <row r="150" spans="2:2" s="2" customFormat="1" x14ac:dyDescent="0.2">
      <c r="B150" s="35"/>
    </row>
    <row r="151" spans="2:2" s="2" customFormat="1" x14ac:dyDescent="0.2">
      <c r="B151" s="35"/>
    </row>
    <row r="152" spans="2:2" s="2" customFormat="1" x14ac:dyDescent="0.2">
      <c r="B152" s="35"/>
    </row>
    <row r="153" spans="2:2" s="2" customFormat="1" x14ac:dyDescent="0.2">
      <c r="B153" s="35"/>
    </row>
    <row r="154" spans="2:2" s="2" customFormat="1" x14ac:dyDescent="0.2">
      <c r="B154" s="35"/>
    </row>
    <row r="155" spans="2:2" s="2" customFormat="1" x14ac:dyDescent="0.2">
      <c r="B155" s="35"/>
    </row>
    <row r="156" spans="2:2" s="2" customFormat="1" x14ac:dyDescent="0.2">
      <c r="B156" s="35"/>
    </row>
    <row r="157" spans="2:2" s="2" customFormat="1" x14ac:dyDescent="0.2">
      <c r="B157" s="35"/>
    </row>
  </sheetData>
  <sheetProtection algorithmName="SHA-512" hashValue="RAaI36zZUZSZNDF+bSfUaDr9/hRbn0lPyzLzL0gwZzmmqzBYPbV9rC8s2dr/6OtVEjNEoAQgTl+rTMkOI8CI1g==" saltValue="6Ma9XuhElyDrYfsxRDUa4w==" spinCount="100000" sheet="1" objects="1" scenarios="1"/>
  <mergeCells count="13">
    <mergeCell ref="D48:F48"/>
    <mergeCell ref="H48:I48"/>
    <mergeCell ref="D49:F49"/>
    <mergeCell ref="H49:I49"/>
    <mergeCell ref="A41:F41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9" fitToHeight="0" orientation="landscape" r:id="rId1"/>
  <headerFooter>
    <oddHeader>&amp;L&amp;G&amp;R&amp;G</oddHeader>
  </headerFooter>
  <rowBreaks count="1" manualBreakCount="1">
    <brk id="36" max="8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>
    <pageSetUpPr fitToPage="1"/>
  </sheetPr>
  <dimension ref="A1:L62"/>
  <sheetViews>
    <sheetView view="pageBreakPreview" topLeftCell="A13" zoomScale="60" zoomScaleNormal="95" workbookViewId="0">
      <selection activeCell="L63" sqref="L63"/>
    </sheetView>
  </sheetViews>
  <sheetFormatPr baseColWidth="10" defaultColWidth="11.42578125" defaultRowHeight="15.75" x14ac:dyDescent="0.25"/>
  <cols>
    <col min="1" max="1" width="4.42578125" style="21" customWidth="1"/>
    <col min="2" max="2" width="5.5703125" style="21" customWidth="1"/>
    <col min="3" max="3" width="70" style="20" customWidth="1"/>
    <col min="4" max="4" width="6.7109375" style="27" customWidth="1"/>
    <col min="5" max="5" width="6.7109375" style="21" customWidth="1"/>
    <col min="6" max="6" width="15.5703125" style="20" customWidth="1"/>
    <col min="7" max="7" width="18" style="20" bestFit="1" customWidth="1"/>
    <col min="8" max="8" width="22.140625" style="20" customWidth="1"/>
    <col min="9" max="9" width="22.28515625" style="20" customWidth="1"/>
    <col min="10" max="238" width="11.42578125" style="20"/>
    <col min="239" max="240" width="5.7109375" style="20" customWidth="1"/>
    <col min="241" max="241" width="118.140625" style="20" customWidth="1"/>
    <col min="242" max="243" width="6.7109375" style="20" customWidth="1"/>
    <col min="244" max="247" width="15.7109375" style="20" customWidth="1"/>
    <col min="248" max="494" width="11.42578125" style="20"/>
    <col min="495" max="496" width="5.7109375" style="20" customWidth="1"/>
    <col min="497" max="497" width="118.140625" style="20" customWidth="1"/>
    <col min="498" max="499" width="6.7109375" style="20" customWidth="1"/>
    <col min="500" max="503" width="15.7109375" style="20" customWidth="1"/>
    <col min="504" max="750" width="11.42578125" style="20"/>
    <col min="751" max="752" width="5.7109375" style="20" customWidth="1"/>
    <col min="753" max="753" width="118.140625" style="20" customWidth="1"/>
    <col min="754" max="755" width="6.7109375" style="20" customWidth="1"/>
    <col min="756" max="759" width="15.7109375" style="20" customWidth="1"/>
    <col min="760" max="1006" width="11.42578125" style="20"/>
    <col min="1007" max="1008" width="5.7109375" style="20" customWidth="1"/>
    <col min="1009" max="1009" width="118.140625" style="20" customWidth="1"/>
    <col min="1010" max="1011" width="6.7109375" style="20" customWidth="1"/>
    <col min="1012" max="1015" width="15.7109375" style="20" customWidth="1"/>
    <col min="1016" max="1262" width="11.42578125" style="20"/>
    <col min="1263" max="1264" width="5.7109375" style="20" customWidth="1"/>
    <col min="1265" max="1265" width="118.140625" style="20" customWidth="1"/>
    <col min="1266" max="1267" width="6.7109375" style="20" customWidth="1"/>
    <col min="1268" max="1271" width="15.7109375" style="20" customWidth="1"/>
    <col min="1272" max="1518" width="11.42578125" style="20"/>
    <col min="1519" max="1520" width="5.7109375" style="20" customWidth="1"/>
    <col min="1521" max="1521" width="118.140625" style="20" customWidth="1"/>
    <col min="1522" max="1523" width="6.7109375" style="20" customWidth="1"/>
    <col min="1524" max="1527" width="15.7109375" style="20" customWidth="1"/>
    <col min="1528" max="1774" width="11.42578125" style="20"/>
    <col min="1775" max="1776" width="5.7109375" style="20" customWidth="1"/>
    <col min="1777" max="1777" width="118.140625" style="20" customWidth="1"/>
    <col min="1778" max="1779" width="6.7109375" style="20" customWidth="1"/>
    <col min="1780" max="1783" width="15.7109375" style="20" customWidth="1"/>
    <col min="1784" max="2030" width="11.42578125" style="20"/>
    <col min="2031" max="2032" width="5.7109375" style="20" customWidth="1"/>
    <col min="2033" max="2033" width="118.140625" style="20" customWidth="1"/>
    <col min="2034" max="2035" width="6.7109375" style="20" customWidth="1"/>
    <col min="2036" max="2039" width="15.7109375" style="20" customWidth="1"/>
    <col min="2040" max="2286" width="11.42578125" style="20"/>
    <col min="2287" max="2288" width="5.7109375" style="20" customWidth="1"/>
    <col min="2289" max="2289" width="118.140625" style="20" customWidth="1"/>
    <col min="2290" max="2291" width="6.7109375" style="20" customWidth="1"/>
    <col min="2292" max="2295" width="15.7109375" style="20" customWidth="1"/>
    <col min="2296" max="2542" width="11.42578125" style="20"/>
    <col min="2543" max="2544" width="5.7109375" style="20" customWidth="1"/>
    <col min="2545" max="2545" width="118.140625" style="20" customWidth="1"/>
    <col min="2546" max="2547" width="6.7109375" style="20" customWidth="1"/>
    <col min="2548" max="2551" width="15.7109375" style="20" customWidth="1"/>
    <col min="2552" max="2798" width="11.42578125" style="20"/>
    <col min="2799" max="2800" width="5.7109375" style="20" customWidth="1"/>
    <col min="2801" max="2801" width="118.140625" style="20" customWidth="1"/>
    <col min="2802" max="2803" width="6.7109375" style="20" customWidth="1"/>
    <col min="2804" max="2807" width="15.7109375" style="20" customWidth="1"/>
    <col min="2808" max="3054" width="11.42578125" style="20"/>
    <col min="3055" max="3056" width="5.7109375" style="20" customWidth="1"/>
    <col min="3057" max="3057" width="118.140625" style="20" customWidth="1"/>
    <col min="3058" max="3059" width="6.7109375" style="20" customWidth="1"/>
    <col min="3060" max="3063" width="15.7109375" style="20" customWidth="1"/>
    <col min="3064" max="3310" width="11.42578125" style="20"/>
    <col min="3311" max="3312" width="5.7109375" style="20" customWidth="1"/>
    <col min="3313" max="3313" width="118.140625" style="20" customWidth="1"/>
    <col min="3314" max="3315" width="6.7109375" style="20" customWidth="1"/>
    <col min="3316" max="3319" width="15.7109375" style="20" customWidth="1"/>
    <col min="3320" max="3566" width="11.42578125" style="20"/>
    <col min="3567" max="3568" width="5.7109375" style="20" customWidth="1"/>
    <col min="3569" max="3569" width="118.140625" style="20" customWidth="1"/>
    <col min="3570" max="3571" width="6.7109375" style="20" customWidth="1"/>
    <col min="3572" max="3575" width="15.7109375" style="20" customWidth="1"/>
    <col min="3576" max="3822" width="11.42578125" style="20"/>
    <col min="3823" max="3824" width="5.7109375" style="20" customWidth="1"/>
    <col min="3825" max="3825" width="118.140625" style="20" customWidth="1"/>
    <col min="3826" max="3827" width="6.7109375" style="20" customWidth="1"/>
    <col min="3828" max="3831" width="15.7109375" style="20" customWidth="1"/>
    <col min="3832" max="4078" width="11.42578125" style="20"/>
    <col min="4079" max="4080" width="5.7109375" style="20" customWidth="1"/>
    <col min="4081" max="4081" width="118.140625" style="20" customWidth="1"/>
    <col min="4082" max="4083" width="6.7109375" style="20" customWidth="1"/>
    <col min="4084" max="4087" width="15.7109375" style="20" customWidth="1"/>
    <col min="4088" max="4334" width="11.42578125" style="20"/>
    <col min="4335" max="4336" width="5.7109375" style="20" customWidth="1"/>
    <col min="4337" max="4337" width="118.140625" style="20" customWidth="1"/>
    <col min="4338" max="4339" width="6.7109375" style="20" customWidth="1"/>
    <col min="4340" max="4343" width="15.7109375" style="20" customWidth="1"/>
    <col min="4344" max="4590" width="11.42578125" style="20"/>
    <col min="4591" max="4592" width="5.7109375" style="20" customWidth="1"/>
    <col min="4593" max="4593" width="118.140625" style="20" customWidth="1"/>
    <col min="4594" max="4595" width="6.7109375" style="20" customWidth="1"/>
    <col min="4596" max="4599" width="15.7109375" style="20" customWidth="1"/>
    <col min="4600" max="4846" width="11.42578125" style="20"/>
    <col min="4847" max="4848" width="5.7109375" style="20" customWidth="1"/>
    <col min="4849" max="4849" width="118.140625" style="20" customWidth="1"/>
    <col min="4850" max="4851" width="6.7109375" style="20" customWidth="1"/>
    <col min="4852" max="4855" width="15.7109375" style="20" customWidth="1"/>
    <col min="4856" max="5102" width="11.42578125" style="20"/>
    <col min="5103" max="5104" width="5.7109375" style="20" customWidth="1"/>
    <col min="5105" max="5105" width="118.140625" style="20" customWidth="1"/>
    <col min="5106" max="5107" width="6.7109375" style="20" customWidth="1"/>
    <col min="5108" max="5111" width="15.7109375" style="20" customWidth="1"/>
    <col min="5112" max="5358" width="11.42578125" style="20"/>
    <col min="5359" max="5360" width="5.7109375" style="20" customWidth="1"/>
    <col min="5361" max="5361" width="118.140625" style="20" customWidth="1"/>
    <col min="5362" max="5363" width="6.7109375" style="20" customWidth="1"/>
    <col min="5364" max="5367" width="15.7109375" style="20" customWidth="1"/>
    <col min="5368" max="5614" width="11.42578125" style="20"/>
    <col min="5615" max="5616" width="5.7109375" style="20" customWidth="1"/>
    <col min="5617" max="5617" width="118.140625" style="20" customWidth="1"/>
    <col min="5618" max="5619" width="6.7109375" style="20" customWidth="1"/>
    <col min="5620" max="5623" width="15.7109375" style="20" customWidth="1"/>
    <col min="5624" max="5870" width="11.42578125" style="20"/>
    <col min="5871" max="5872" width="5.7109375" style="20" customWidth="1"/>
    <col min="5873" max="5873" width="118.140625" style="20" customWidth="1"/>
    <col min="5874" max="5875" width="6.7109375" style="20" customWidth="1"/>
    <col min="5876" max="5879" width="15.7109375" style="20" customWidth="1"/>
    <col min="5880" max="6126" width="11.42578125" style="20"/>
    <col min="6127" max="6128" width="5.7109375" style="20" customWidth="1"/>
    <col min="6129" max="6129" width="118.140625" style="20" customWidth="1"/>
    <col min="6130" max="6131" width="6.7109375" style="20" customWidth="1"/>
    <col min="6132" max="6135" width="15.7109375" style="20" customWidth="1"/>
    <col min="6136" max="6382" width="11.42578125" style="20"/>
    <col min="6383" max="6384" width="5.7109375" style="20" customWidth="1"/>
    <col min="6385" max="6385" width="118.140625" style="20" customWidth="1"/>
    <col min="6386" max="6387" width="6.7109375" style="20" customWidth="1"/>
    <col min="6388" max="6391" width="15.7109375" style="20" customWidth="1"/>
    <col min="6392" max="6638" width="11.42578125" style="20"/>
    <col min="6639" max="6640" width="5.7109375" style="20" customWidth="1"/>
    <col min="6641" max="6641" width="118.140625" style="20" customWidth="1"/>
    <col min="6642" max="6643" width="6.7109375" style="20" customWidth="1"/>
    <col min="6644" max="6647" width="15.7109375" style="20" customWidth="1"/>
    <col min="6648" max="6894" width="11.42578125" style="20"/>
    <col min="6895" max="6896" width="5.7109375" style="20" customWidth="1"/>
    <col min="6897" max="6897" width="118.140625" style="20" customWidth="1"/>
    <col min="6898" max="6899" width="6.7109375" style="20" customWidth="1"/>
    <col min="6900" max="6903" width="15.7109375" style="20" customWidth="1"/>
    <col min="6904" max="7150" width="11.42578125" style="20"/>
    <col min="7151" max="7152" width="5.7109375" style="20" customWidth="1"/>
    <col min="7153" max="7153" width="118.140625" style="20" customWidth="1"/>
    <col min="7154" max="7155" width="6.7109375" style="20" customWidth="1"/>
    <col min="7156" max="7159" width="15.7109375" style="20" customWidth="1"/>
    <col min="7160" max="7406" width="11.42578125" style="20"/>
    <col min="7407" max="7408" width="5.7109375" style="20" customWidth="1"/>
    <col min="7409" max="7409" width="118.140625" style="20" customWidth="1"/>
    <col min="7410" max="7411" width="6.7109375" style="20" customWidth="1"/>
    <col min="7412" max="7415" width="15.7109375" style="20" customWidth="1"/>
    <col min="7416" max="7662" width="11.42578125" style="20"/>
    <col min="7663" max="7664" width="5.7109375" style="20" customWidth="1"/>
    <col min="7665" max="7665" width="118.140625" style="20" customWidth="1"/>
    <col min="7666" max="7667" width="6.7109375" style="20" customWidth="1"/>
    <col min="7668" max="7671" width="15.7109375" style="20" customWidth="1"/>
    <col min="7672" max="7918" width="11.42578125" style="20"/>
    <col min="7919" max="7920" width="5.7109375" style="20" customWidth="1"/>
    <col min="7921" max="7921" width="118.140625" style="20" customWidth="1"/>
    <col min="7922" max="7923" width="6.7109375" style="20" customWidth="1"/>
    <col min="7924" max="7927" width="15.7109375" style="20" customWidth="1"/>
    <col min="7928" max="8174" width="11.42578125" style="20"/>
    <col min="8175" max="8176" width="5.7109375" style="20" customWidth="1"/>
    <col min="8177" max="8177" width="118.140625" style="20" customWidth="1"/>
    <col min="8178" max="8179" width="6.7109375" style="20" customWidth="1"/>
    <col min="8180" max="8183" width="15.7109375" style="20" customWidth="1"/>
    <col min="8184" max="8430" width="11.42578125" style="20"/>
    <col min="8431" max="8432" width="5.7109375" style="20" customWidth="1"/>
    <col min="8433" max="8433" width="118.140625" style="20" customWidth="1"/>
    <col min="8434" max="8435" width="6.7109375" style="20" customWidth="1"/>
    <col min="8436" max="8439" width="15.7109375" style="20" customWidth="1"/>
    <col min="8440" max="8686" width="11.42578125" style="20"/>
    <col min="8687" max="8688" width="5.7109375" style="20" customWidth="1"/>
    <col min="8689" max="8689" width="118.140625" style="20" customWidth="1"/>
    <col min="8690" max="8691" width="6.7109375" style="20" customWidth="1"/>
    <col min="8692" max="8695" width="15.7109375" style="20" customWidth="1"/>
    <col min="8696" max="8942" width="11.42578125" style="20"/>
    <col min="8943" max="8944" width="5.7109375" style="20" customWidth="1"/>
    <col min="8945" max="8945" width="118.140625" style="20" customWidth="1"/>
    <col min="8946" max="8947" width="6.7109375" style="20" customWidth="1"/>
    <col min="8948" max="8951" width="15.7109375" style="20" customWidth="1"/>
    <col min="8952" max="9198" width="11.42578125" style="20"/>
    <col min="9199" max="9200" width="5.7109375" style="20" customWidth="1"/>
    <col min="9201" max="9201" width="118.140625" style="20" customWidth="1"/>
    <col min="9202" max="9203" width="6.7109375" style="20" customWidth="1"/>
    <col min="9204" max="9207" width="15.7109375" style="20" customWidth="1"/>
    <col min="9208" max="9454" width="11.42578125" style="20"/>
    <col min="9455" max="9456" width="5.7109375" style="20" customWidth="1"/>
    <col min="9457" max="9457" width="118.140625" style="20" customWidth="1"/>
    <col min="9458" max="9459" width="6.7109375" style="20" customWidth="1"/>
    <col min="9460" max="9463" width="15.7109375" style="20" customWidth="1"/>
    <col min="9464" max="9710" width="11.42578125" style="20"/>
    <col min="9711" max="9712" width="5.7109375" style="20" customWidth="1"/>
    <col min="9713" max="9713" width="118.140625" style="20" customWidth="1"/>
    <col min="9714" max="9715" width="6.7109375" style="20" customWidth="1"/>
    <col min="9716" max="9719" width="15.7109375" style="20" customWidth="1"/>
    <col min="9720" max="9966" width="11.42578125" style="20"/>
    <col min="9967" max="9968" width="5.7109375" style="20" customWidth="1"/>
    <col min="9969" max="9969" width="118.140625" style="20" customWidth="1"/>
    <col min="9970" max="9971" width="6.7109375" style="20" customWidth="1"/>
    <col min="9972" max="9975" width="15.7109375" style="20" customWidth="1"/>
    <col min="9976" max="10222" width="11.42578125" style="20"/>
    <col min="10223" max="10224" width="5.7109375" style="20" customWidth="1"/>
    <col min="10225" max="10225" width="118.140625" style="20" customWidth="1"/>
    <col min="10226" max="10227" width="6.7109375" style="20" customWidth="1"/>
    <col min="10228" max="10231" width="15.7109375" style="20" customWidth="1"/>
    <col min="10232" max="10478" width="11.42578125" style="20"/>
    <col min="10479" max="10480" width="5.7109375" style="20" customWidth="1"/>
    <col min="10481" max="10481" width="118.140625" style="20" customWidth="1"/>
    <col min="10482" max="10483" width="6.7109375" style="20" customWidth="1"/>
    <col min="10484" max="10487" width="15.7109375" style="20" customWidth="1"/>
    <col min="10488" max="10734" width="11.42578125" style="20"/>
    <col min="10735" max="10736" width="5.7109375" style="20" customWidth="1"/>
    <col min="10737" max="10737" width="118.140625" style="20" customWidth="1"/>
    <col min="10738" max="10739" width="6.7109375" style="20" customWidth="1"/>
    <col min="10740" max="10743" width="15.7109375" style="20" customWidth="1"/>
    <col min="10744" max="10990" width="11.42578125" style="20"/>
    <col min="10991" max="10992" width="5.7109375" style="20" customWidth="1"/>
    <col min="10993" max="10993" width="118.140625" style="20" customWidth="1"/>
    <col min="10994" max="10995" width="6.7109375" style="20" customWidth="1"/>
    <col min="10996" max="10999" width="15.7109375" style="20" customWidth="1"/>
    <col min="11000" max="11246" width="11.42578125" style="20"/>
    <col min="11247" max="11248" width="5.7109375" style="20" customWidth="1"/>
    <col min="11249" max="11249" width="118.140625" style="20" customWidth="1"/>
    <col min="11250" max="11251" width="6.7109375" style="20" customWidth="1"/>
    <col min="11252" max="11255" width="15.7109375" style="20" customWidth="1"/>
    <col min="11256" max="11502" width="11.42578125" style="20"/>
    <col min="11503" max="11504" width="5.7109375" style="20" customWidth="1"/>
    <col min="11505" max="11505" width="118.140625" style="20" customWidth="1"/>
    <col min="11506" max="11507" width="6.7109375" style="20" customWidth="1"/>
    <col min="11508" max="11511" width="15.7109375" style="20" customWidth="1"/>
    <col min="11512" max="11758" width="11.42578125" style="20"/>
    <col min="11759" max="11760" width="5.7109375" style="20" customWidth="1"/>
    <col min="11761" max="11761" width="118.140625" style="20" customWidth="1"/>
    <col min="11762" max="11763" width="6.7109375" style="20" customWidth="1"/>
    <col min="11764" max="11767" width="15.7109375" style="20" customWidth="1"/>
    <col min="11768" max="12014" width="11.42578125" style="20"/>
    <col min="12015" max="12016" width="5.7109375" style="20" customWidth="1"/>
    <col min="12017" max="12017" width="118.140625" style="20" customWidth="1"/>
    <col min="12018" max="12019" width="6.7109375" style="20" customWidth="1"/>
    <col min="12020" max="12023" width="15.7109375" style="20" customWidth="1"/>
    <col min="12024" max="12270" width="11.42578125" style="20"/>
    <col min="12271" max="12272" width="5.7109375" style="20" customWidth="1"/>
    <col min="12273" max="12273" width="118.140625" style="20" customWidth="1"/>
    <col min="12274" max="12275" width="6.7109375" style="20" customWidth="1"/>
    <col min="12276" max="12279" width="15.7109375" style="20" customWidth="1"/>
    <col min="12280" max="12526" width="11.42578125" style="20"/>
    <col min="12527" max="12528" width="5.7109375" style="20" customWidth="1"/>
    <col min="12529" max="12529" width="118.140625" style="20" customWidth="1"/>
    <col min="12530" max="12531" width="6.7109375" style="20" customWidth="1"/>
    <col min="12532" max="12535" width="15.7109375" style="20" customWidth="1"/>
    <col min="12536" max="12782" width="11.42578125" style="20"/>
    <col min="12783" max="12784" width="5.7109375" style="20" customWidth="1"/>
    <col min="12785" max="12785" width="118.140625" style="20" customWidth="1"/>
    <col min="12786" max="12787" width="6.7109375" style="20" customWidth="1"/>
    <col min="12788" max="12791" width="15.7109375" style="20" customWidth="1"/>
    <col min="12792" max="13038" width="11.42578125" style="20"/>
    <col min="13039" max="13040" width="5.7109375" style="20" customWidth="1"/>
    <col min="13041" max="13041" width="118.140625" style="20" customWidth="1"/>
    <col min="13042" max="13043" width="6.7109375" style="20" customWidth="1"/>
    <col min="13044" max="13047" width="15.7109375" style="20" customWidth="1"/>
    <col min="13048" max="13294" width="11.42578125" style="20"/>
    <col min="13295" max="13296" width="5.7109375" style="20" customWidth="1"/>
    <col min="13297" max="13297" width="118.140625" style="20" customWidth="1"/>
    <col min="13298" max="13299" width="6.7109375" style="20" customWidth="1"/>
    <col min="13300" max="13303" width="15.7109375" style="20" customWidth="1"/>
    <col min="13304" max="13550" width="11.42578125" style="20"/>
    <col min="13551" max="13552" width="5.7109375" style="20" customWidth="1"/>
    <col min="13553" max="13553" width="118.140625" style="20" customWidth="1"/>
    <col min="13554" max="13555" width="6.7109375" style="20" customWidth="1"/>
    <col min="13556" max="13559" width="15.7109375" style="20" customWidth="1"/>
    <col min="13560" max="13806" width="11.42578125" style="20"/>
    <col min="13807" max="13808" width="5.7109375" style="20" customWidth="1"/>
    <col min="13809" max="13809" width="118.140625" style="20" customWidth="1"/>
    <col min="13810" max="13811" width="6.7109375" style="20" customWidth="1"/>
    <col min="13812" max="13815" width="15.7109375" style="20" customWidth="1"/>
    <col min="13816" max="14062" width="11.42578125" style="20"/>
    <col min="14063" max="14064" width="5.7109375" style="20" customWidth="1"/>
    <col min="14065" max="14065" width="118.140625" style="20" customWidth="1"/>
    <col min="14066" max="14067" width="6.7109375" style="20" customWidth="1"/>
    <col min="14068" max="14071" width="15.7109375" style="20" customWidth="1"/>
    <col min="14072" max="14318" width="11.42578125" style="20"/>
    <col min="14319" max="14320" width="5.7109375" style="20" customWidth="1"/>
    <col min="14321" max="14321" width="118.140625" style="20" customWidth="1"/>
    <col min="14322" max="14323" width="6.7109375" style="20" customWidth="1"/>
    <col min="14324" max="14327" width="15.7109375" style="20" customWidth="1"/>
    <col min="14328" max="14574" width="11.42578125" style="20"/>
    <col min="14575" max="14576" width="5.7109375" style="20" customWidth="1"/>
    <col min="14577" max="14577" width="118.140625" style="20" customWidth="1"/>
    <col min="14578" max="14579" width="6.7109375" style="20" customWidth="1"/>
    <col min="14580" max="14583" width="15.7109375" style="20" customWidth="1"/>
    <col min="14584" max="14830" width="11.42578125" style="20"/>
    <col min="14831" max="14832" width="5.7109375" style="20" customWidth="1"/>
    <col min="14833" max="14833" width="118.140625" style="20" customWidth="1"/>
    <col min="14834" max="14835" width="6.7109375" style="20" customWidth="1"/>
    <col min="14836" max="14839" width="15.7109375" style="20" customWidth="1"/>
    <col min="14840" max="15086" width="11.42578125" style="20"/>
    <col min="15087" max="15088" width="5.7109375" style="20" customWidth="1"/>
    <col min="15089" max="15089" width="118.140625" style="20" customWidth="1"/>
    <col min="15090" max="15091" width="6.7109375" style="20" customWidth="1"/>
    <col min="15092" max="15095" width="15.7109375" style="20" customWidth="1"/>
    <col min="15096" max="15342" width="11.42578125" style="20"/>
    <col min="15343" max="15344" width="5.7109375" style="20" customWidth="1"/>
    <col min="15345" max="15345" width="118.140625" style="20" customWidth="1"/>
    <col min="15346" max="15347" width="6.7109375" style="20" customWidth="1"/>
    <col min="15348" max="15351" width="15.7109375" style="20" customWidth="1"/>
    <col min="15352" max="15598" width="11.42578125" style="20"/>
    <col min="15599" max="15600" width="5.7109375" style="20" customWidth="1"/>
    <col min="15601" max="15601" width="118.140625" style="20" customWidth="1"/>
    <col min="15602" max="15603" width="6.7109375" style="20" customWidth="1"/>
    <col min="15604" max="15607" width="15.7109375" style="20" customWidth="1"/>
    <col min="15608" max="15854" width="11.42578125" style="20"/>
    <col min="15855" max="15856" width="5.7109375" style="20" customWidth="1"/>
    <col min="15857" max="15857" width="118.140625" style="20" customWidth="1"/>
    <col min="15858" max="15859" width="6.7109375" style="20" customWidth="1"/>
    <col min="15860" max="15863" width="15.7109375" style="20" customWidth="1"/>
    <col min="15864" max="16110" width="11.42578125" style="20"/>
    <col min="16111" max="16112" width="5.7109375" style="20" customWidth="1"/>
    <col min="16113" max="16113" width="118.140625" style="20" customWidth="1"/>
    <col min="16114" max="16115" width="6.7109375" style="20" customWidth="1"/>
    <col min="16116" max="16119" width="15.7109375" style="20" customWidth="1"/>
    <col min="16120" max="16384" width="11.42578125" style="20"/>
  </cols>
  <sheetData>
    <row r="1" spans="1:10" ht="66" customHeight="1" thickBot="1" x14ac:dyDescent="0.3">
      <c r="A1" s="747" t="str">
        <f>+CARÁTULA!B16</f>
        <v>PROYECTO: 
MEJORAMIENTO DE LA RED DE AT (132 KV) 
DE LA PROVINCIA DE MENDOZA 
DEPARTAMENTOS DE SAN RAFAEL Y GENERAL ALVEAR</v>
      </c>
      <c r="B1" s="748"/>
      <c r="C1" s="748"/>
      <c r="D1" s="748"/>
      <c r="E1" s="748"/>
      <c r="F1" s="748"/>
      <c r="G1" s="748"/>
      <c r="H1" s="748"/>
      <c r="I1" s="749"/>
    </row>
    <row r="2" spans="1:10" ht="5.0999999999999996" customHeight="1" thickBot="1" x14ac:dyDescent="0.3"/>
    <row r="3" spans="1:10" ht="22.9" customHeight="1" thickBot="1" x14ac:dyDescent="0.3">
      <c r="A3" s="750" t="str">
        <f>+INDICE!C20</f>
        <v>C-3.3 Montajes Ampliación ET Gral. Alvear</v>
      </c>
      <c r="B3" s="751"/>
      <c r="C3" s="751"/>
      <c r="D3" s="751"/>
      <c r="E3" s="751"/>
      <c r="F3" s="751"/>
      <c r="G3" s="751"/>
      <c r="H3" s="751"/>
      <c r="I3" s="751"/>
    </row>
    <row r="4" spans="1:10" ht="10.15" customHeight="1" thickBot="1" x14ac:dyDescent="0.3"/>
    <row r="5" spans="1:10" ht="17.45" customHeight="1" x14ac:dyDescent="0.25">
      <c r="A5" s="753" t="s">
        <v>28</v>
      </c>
      <c r="B5" s="756" t="s">
        <v>29</v>
      </c>
      <c r="C5" s="28"/>
      <c r="D5" s="759" t="s">
        <v>30</v>
      </c>
      <c r="E5" s="759" t="s">
        <v>31</v>
      </c>
      <c r="F5" s="762" t="s">
        <v>32</v>
      </c>
      <c r="G5" s="763"/>
      <c r="H5" s="762" t="s">
        <v>33</v>
      </c>
      <c r="I5" s="765"/>
    </row>
    <row r="6" spans="1:10" ht="17.45" customHeight="1" x14ac:dyDescent="0.25">
      <c r="A6" s="754"/>
      <c r="B6" s="757"/>
      <c r="C6" s="29" t="s">
        <v>34</v>
      </c>
      <c r="D6" s="760"/>
      <c r="E6" s="760"/>
      <c r="F6" s="764"/>
      <c r="G6" s="764"/>
      <c r="H6" s="764"/>
      <c r="I6" s="766"/>
    </row>
    <row r="7" spans="1:10" ht="27.75" customHeight="1" thickBot="1" x14ac:dyDescent="0.3">
      <c r="A7" s="755"/>
      <c r="B7" s="758"/>
      <c r="C7" s="30"/>
      <c r="D7" s="761"/>
      <c r="E7" s="761"/>
      <c r="F7" s="31" t="s">
        <v>21</v>
      </c>
      <c r="G7" s="31" t="s">
        <v>22</v>
      </c>
      <c r="H7" s="31" t="s">
        <v>21</v>
      </c>
      <c r="I7" s="32" t="s">
        <v>22</v>
      </c>
    </row>
    <row r="8" spans="1:10" s="76" customFormat="1" ht="15.4" customHeight="1" x14ac:dyDescent="0.25">
      <c r="A8" s="56">
        <v>1</v>
      </c>
      <c r="B8" s="75"/>
      <c r="C8" s="53" t="s">
        <v>170</v>
      </c>
      <c r="D8" s="40"/>
      <c r="E8" s="601"/>
      <c r="F8" s="602"/>
      <c r="G8" s="603"/>
      <c r="H8" s="611">
        <f>SUM(H9:H11)</f>
        <v>0</v>
      </c>
      <c r="I8" s="612">
        <f>SUM(I9:I11)</f>
        <v>0</v>
      </c>
    </row>
    <row r="9" spans="1:10" s="33" customFormat="1" ht="25.5" customHeight="1" x14ac:dyDescent="0.25">
      <c r="A9" s="58"/>
      <c r="B9" s="71" t="s">
        <v>35</v>
      </c>
      <c r="C9" s="61" t="s">
        <v>171</v>
      </c>
      <c r="D9" s="328" t="s">
        <v>36</v>
      </c>
      <c r="E9" s="592">
        <v>1</v>
      </c>
      <c r="F9" s="593"/>
      <c r="G9" s="341"/>
      <c r="H9" s="605">
        <f>+F9*E9</f>
        <v>0</v>
      </c>
      <c r="I9" s="606">
        <f>+E9*G9</f>
        <v>0</v>
      </c>
    </row>
    <row r="10" spans="1:10" s="33" customFormat="1" ht="15.75" customHeight="1" x14ac:dyDescent="0.25">
      <c r="A10" s="58"/>
      <c r="B10" s="57" t="s">
        <v>106</v>
      </c>
      <c r="C10" s="51" t="s">
        <v>172</v>
      </c>
      <c r="D10" s="328" t="s">
        <v>36</v>
      </c>
      <c r="E10" s="592">
        <v>1</v>
      </c>
      <c r="F10" s="593"/>
      <c r="G10" s="341"/>
      <c r="H10" s="605">
        <f>+F10*E10</f>
        <v>0</v>
      </c>
      <c r="I10" s="606">
        <f>+E10*G10</f>
        <v>0</v>
      </c>
    </row>
    <row r="11" spans="1:10" s="33" customFormat="1" ht="5.25" customHeight="1" x14ac:dyDescent="0.25">
      <c r="A11" s="58"/>
      <c r="B11" s="57"/>
      <c r="C11" s="51"/>
      <c r="D11" s="328"/>
      <c r="E11" s="592"/>
      <c r="F11" s="594"/>
      <c r="G11" s="595"/>
      <c r="H11" s="605"/>
      <c r="I11" s="606"/>
    </row>
    <row r="12" spans="1:10" s="33" customFormat="1" ht="15" x14ac:dyDescent="0.25">
      <c r="A12" s="37">
        <v>2</v>
      </c>
      <c r="B12" s="36"/>
      <c r="C12" s="48" t="s">
        <v>173</v>
      </c>
      <c r="D12" s="320"/>
      <c r="E12" s="583"/>
      <c r="F12" s="596"/>
      <c r="G12" s="597"/>
      <c r="H12" s="609">
        <f>+SUM(H13:H13)</f>
        <v>0</v>
      </c>
      <c r="I12" s="610">
        <f>+SUM(I13:I13)</f>
        <v>0</v>
      </c>
    </row>
    <row r="13" spans="1:10" s="33" customFormat="1" ht="15" x14ac:dyDescent="0.25">
      <c r="A13" s="37"/>
      <c r="B13" s="36" t="s">
        <v>37</v>
      </c>
      <c r="C13" s="116" t="s">
        <v>408</v>
      </c>
      <c r="D13" s="320" t="s">
        <v>409</v>
      </c>
      <c r="E13" s="598">
        <v>550</v>
      </c>
      <c r="F13" s="593"/>
      <c r="G13" s="341"/>
      <c r="H13" s="605">
        <f>+F13*E13</f>
        <v>0</v>
      </c>
      <c r="I13" s="606">
        <f>+G13*E13</f>
        <v>0</v>
      </c>
    </row>
    <row r="14" spans="1:10" s="33" customFormat="1" ht="5.25" customHeight="1" x14ac:dyDescent="0.25">
      <c r="A14" s="58"/>
      <c r="B14" s="57"/>
      <c r="C14" s="51"/>
      <c r="D14" s="328"/>
      <c r="E14" s="592"/>
      <c r="F14" s="594"/>
      <c r="G14" s="595"/>
      <c r="H14" s="605"/>
      <c r="I14" s="606"/>
    </row>
    <row r="15" spans="1:10" s="76" customFormat="1" ht="15" customHeight="1" x14ac:dyDescent="0.25">
      <c r="A15" s="56">
        <v>3</v>
      </c>
      <c r="B15" s="75"/>
      <c r="C15" s="53" t="s">
        <v>378</v>
      </c>
      <c r="D15" s="324"/>
      <c r="E15" s="325"/>
      <c r="F15" s="594"/>
      <c r="G15" s="595"/>
      <c r="H15" s="611">
        <f>SUM(H16:H19)</f>
        <v>0</v>
      </c>
      <c r="I15" s="612">
        <f>SUM(I16:I19)</f>
        <v>0</v>
      </c>
      <c r="J15" s="33"/>
    </row>
    <row r="16" spans="1:10" s="33" customFormat="1" ht="15" x14ac:dyDescent="0.25">
      <c r="A16" s="59"/>
      <c r="B16" s="71" t="s">
        <v>118</v>
      </c>
      <c r="C16" s="613" t="s">
        <v>514</v>
      </c>
      <c r="D16" s="320" t="s">
        <v>38</v>
      </c>
      <c r="E16" s="321">
        <v>3</v>
      </c>
      <c r="F16" s="593"/>
      <c r="G16" s="341"/>
      <c r="H16" s="605">
        <f t="shared" ref="H16:H19" si="0">+E16*F16</f>
        <v>0</v>
      </c>
      <c r="I16" s="606">
        <f t="shared" ref="I16:I19" si="1">+E16*G16</f>
        <v>0</v>
      </c>
    </row>
    <row r="17" spans="1:12" s="33" customFormat="1" ht="15" customHeight="1" x14ac:dyDescent="0.25">
      <c r="A17" s="59"/>
      <c r="B17" s="71" t="s">
        <v>120</v>
      </c>
      <c r="C17" s="49" t="s">
        <v>541</v>
      </c>
      <c r="D17" s="320" t="s">
        <v>38</v>
      </c>
      <c r="E17" s="321">
        <v>7</v>
      </c>
      <c r="F17" s="593"/>
      <c r="G17" s="341"/>
      <c r="H17" s="605">
        <f t="shared" si="0"/>
        <v>0</v>
      </c>
      <c r="I17" s="606">
        <f t="shared" si="1"/>
        <v>0</v>
      </c>
      <c r="J17" s="76"/>
    </row>
    <row r="18" spans="1:12" s="33" customFormat="1" ht="15" customHeight="1" x14ac:dyDescent="0.25">
      <c r="A18" s="59"/>
      <c r="B18" s="71" t="s">
        <v>175</v>
      </c>
      <c r="C18" s="49" t="s">
        <v>552</v>
      </c>
      <c r="D18" s="320" t="s">
        <v>38</v>
      </c>
      <c r="E18" s="321">
        <v>15</v>
      </c>
      <c r="F18" s="593"/>
      <c r="G18" s="341"/>
      <c r="H18" s="605">
        <f t="shared" si="0"/>
        <v>0</v>
      </c>
      <c r="I18" s="606">
        <f t="shared" si="1"/>
        <v>0</v>
      </c>
    </row>
    <row r="19" spans="1:12" s="33" customFormat="1" ht="15" customHeight="1" x14ac:dyDescent="0.25">
      <c r="A19" s="59"/>
      <c r="B19" s="71" t="s">
        <v>176</v>
      </c>
      <c r="C19" s="49" t="s">
        <v>553</v>
      </c>
      <c r="D19" s="320" t="s">
        <v>38</v>
      </c>
      <c r="E19" s="321">
        <v>3</v>
      </c>
      <c r="F19" s="593"/>
      <c r="G19" s="341"/>
      <c r="H19" s="605">
        <f t="shared" si="0"/>
        <v>0</v>
      </c>
      <c r="I19" s="606">
        <f t="shared" si="1"/>
        <v>0</v>
      </c>
    </row>
    <row r="20" spans="1:12" s="33" customFormat="1" ht="5.25" customHeight="1" x14ac:dyDescent="0.25">
      <c r="A20" s="58"/>
      <c r="B20" s="57"/>
      <c r="C20" s="51"/>
      <c r="D20" s="328"/>
      <c r="E20" s="592"/>
      <c r="F20" s="594"/>
      <c r="G20" s="595"/>
      <c r="H20" s="605"/>
      <c r="I20" s="606"/>
    </row>
    <row r="21" spans="1:12" s="33" customFormat="1" ht="25.5" customHeight="1" x14ac:dyDescent="0.25">
      <c r="A21" s="56">
        <v>4</v>
      </c>
      <c r="B21" s="79"/>
      <c r="C21" s="53" t="s">
        <v>183</v>
      </c>
      <c r="D21" s="326" t="s">
        <v>38</v>
      </c>
      <c r="E21" s="327"/>
      <c r="F21" s="594"/>
      <c r="G21" s="595"/>
      <c r="H21" s="614">
        <f>SUM(H22:H27)</f>
        <v>0</v>
      </c>
      <c r="I21" s="612">
        <f>SUM(I22:I27)</f>
        <v>0</v>
      </c>
    </row>
    <row r="22" spans="1:12" s="33" customFormat="1" ht="5.25" customHeight="1" x14ac:dyDescent="0.25">
      <c r="A22" s="58"/>
      <c r="B22" s="57"/>
      <c r="C22" s="51"/>
      <c r="D22" s="328"/>
      <c r="E22" s="592"/>
      <c r="F22" s="594"/>
      <c r="G22" s="595"/>
      <c r="H22" s="605"/>
      <c r="I22" s="606"/>
    </row>
    <row r="23" spans="1:12" s="33" customFormat="1" ht="15" customHeight="1" x14ac:dyDescent="0.25">
      <c r="A23" s="37"/>
      <c r="B23" s="114" t="s">
        <v>55</v>
      </c>
      <c r="C23" s="615" t="s">
        <v>372</v>
      </c>
      <c r="D23" s="320" t="s">
        <v>36</v>
      </c>
      <c r="E23" s="599">
        <v>1</v>
      </c>
      <c r="F23" s="593"/>
      <c r="G23" s="341"/>
      <c r="H23" s="605">
        <f t="shared" ref="H23:H27" si="2">+E23*F23</f>
        <v>0</v>
      </c>
      <c r="I23" s="606">
        <f t="shared" ref="I23:I27" si="3">+E23*G23</f>
        <v>0</v>
      </c>
    </row>
    <row r="24" spans="1:12" s="33" customFormat="1" ht="15" customHeight="1" x14ac:dyDescent="0.25">
      <c r="A24" s="37"/>
      <c r="B24" s="114" t="s">
        <v>56</v>
      </c>
      <c r="C24" s="615" t="s">
        <v>368</v>
      </c>
      <c r="D24" s="320" t="s">
        <v>36</v>
      </c>
      <c r="E24" s="599">
        <v>1</v>
      </c>
      <c r="F24" s="593"/>
      <c r="G24" s="341"/>
      <c r="H24" s="605">
        <f t="shared" si="2"/>
        <v>0</v>
      </c>
      <c r="I24" s="606">
        <f t="shared" si="3"/>
        <v>0</v>
      </c>
    </row>
    <row r="25" spans="1:12" s="33" customFormat="1" ht="15" customHeight="1" x14ac:dyDescent="0.25">
      <c r="A25" s="37"/>
      <c r="B25" s="114" t="s">
        <v>57</v>
      </c>
      <c r="C25" s="615" t="s">
        <v>369</v>
      </c>
      <c r="D25" s="320" t="s">
        <v>36</v>
      </c>
      <c r="E25" s="599">
        <v>1</v>
      </c>
      <c r="F25" s="593"/>
      <c r="G25" s="341"/>
      <c r="H25" s="605">
        <f t="shared" si="2"/>
        <v>0</v>
      </c>
      <c r="I25" s="606">
        <f t="shared" si="3"/>
        <v>0</v>
      </c>
    </row>
    <row r="26" spans="1:12" s="33" customFormat="1" ht="15" customHeight="1" x14ac:dyDescent="0.25">
      <c r="A26" s="37"/>
      <c r="B26" s="114" t="s">
        <v>58</v>
      </c>
      <c r="C26" s="615" t="s">
        <v>370</v>
      </c>
      <c r="D26" s="320" t="s">
        <v>36</v>
      </c>
      <c r="E26" s="599">
        <v>1</v>
      </c>
      <c r="F26" s="593"/>
      <c r="G26" s="341"/>
      <c r="H26" s="605">
        <f t="shared" si="2"/>
        <v>0</v>
      </c>
      <c r="I26" s="606">
        <f t="shared" si="3"/>
        <v>0</v>
      </c>
    </row>
    <row r="27" spans="1:12" s="33" customFormat="1" ht="15" customHeight="1" x14ac:dyDescent="0.25">
      <c r="A27" s="37"/>
      <c r="B27" s="114" t="s">
        <v>59</v>
      </c>
      <c r="C27" s="615" t="s">
        <v>371</v>
      </c>
      <c r="D27" s="320" t="s">
        <v>36</v>
      </c>
      <c r="E27" s="599">
        <v>1</v>
      </c>
      <c r="F27" s="593"/>
      <c r="G27" s="341"/>
      <c r="H27" s="605">
        <f t="shared" si="2"/>
        <v>0</v>
      </c>
      <c r="I27" s="606">
        <f t="shared" si="3"/>
        <v>0</v>
      </c>
    </row>
    <row r="28" spans="1:12" s="33" customFormat="1" ht="5.25" customHeight="1" x14ac:dyDescent="0.25">
      <c r="A28" s="58"/>
      <c r="B28" s="57"/>
      <c r="C28" s="51"/>
      <c r="D28" s="328"/>
      <c r="E28" s="592"/>
      <c r="F28" s="594"/>
      <c r="G28" s="595"/>
      <c r="H28" s="605"/>
      <c r="I28" s="606"/>
    </row>
    <row r="29" spans="1:12" s="33" customFormat="1" ht="15" x14ac:dyDescent="0.25">
      <c r="A29" s="56">
        <v>6</v>
      </c>
      <c r="B29" s="57"/>
      <c r="C29" s="53" t="s">
        <v>214</v>
      </c>
      <c r="D29" s="324"/>
      <c r="E29" s="325"/>
      <c r="F29" s="594"/>
      <c r="G29" s="595"/>
      <c r="H29" s="611">
        <f>+SUM(H30:H32)</f>
        <v>0</v>
      </c>
      <c r="I29" s="612">
        <f>+SUM(I30:I32)</f>
        <v>0</v>
      </c>
    </row>
    <row r="30" spans="1:12" s="33" customFormat="1" ht="15" customHeight="1" x14ac:dyDescent="0.25">
      <c r="A30" s="37"/>
      <c r="B30" s="114" t="s">
        <v>223</v>
      </c>
      <c r="C30" s="50" t="s">
        <v>215</v>
      </c>
      <c r="D30" s="320" t="s">
        <v>36</v>
      </c>
      <c r="E30" s="337">
        <v>1</v>
      </c>
      <c r="F30" s="593"/>
      <c r="G30" s="341"/>
      <c r="H30" s="605">
        <f>+E30*F30</f>
        <v>0</v>
      </c>
      <c r="I30" s="606">
        <f>+E30*G30</f>
        <v>0</v>
      </c>
    </row>
    <row r="31" spans="1:12" s="33" customFormat="1" ht="15" customHeight="1" x14ac:dyDescent="0.25">
      <c r="A31" s="37"/>
      <c r="B31" s="114" t="s">
        <v>240</v>
      </c>
      <c r="C31" s="50" t="s">
        <v>216</v>
      </c>
      <c r="D31" s="320" t="s">
        <v>36</v>
      </c>
      <c r="E31" s="337">
        <v>1</v>
      </c>
      <c r="F31" s="593"/>
      <c r="G31" s="341"/>
      <c r="H31" s="605">
        <f>+E31*F31</f>
        <v>0</v>
      </c>
      <c r="I31" s="606">
        <f>+E31*G31</f>
        <v>0</v>
      </c>
    </row>
    <row r="32" spans="1:12" s="2" customFormat="1" ht="15" customHeight="1" x14ac:dyDescent="0.2">
      <c r="A32" s="37"/>
      <c r="B32" s="114" t="s">
        <v>224</v>
      </c>
      <c r="C32" s="50" t="s">
        <v>217</v>
      </c>
      <c r="D32" s="320" t="s">
        <v>36</v>
      </c>
      <c r="E32" s="337">
        <v>1</v>
      </c>
      <c r="F32" s="593"/>
      <c r="G32" s="341"/>
      <c r="H32" s="605">
        <f>+E32*F32</f>
        <v>0</v>
      </c>
      <c r="I32" s="606">
        <f>+E32*G32</f>
        <v>0</v>
      </c>
      <c r="K32" s="33"/>
      <c r="L32" s="33"/>
    </row>
    <row r="33" spans="1:12" s="33" customFormat="1" ht="5.25" customHeight="1" x14ac:dyDescent="0.25">
      <c r="A33" s="58"/>
      <c r="B33" s="57"/>
      <c r="C33" s="51"/>
      <c r="D33" s="328"/>
      <c r="E33" s="592"/>
      <c r="F33" s="593"/>
      <c r="G33" s="341"/>
      <c r="H33" s="605"/>
      <c r="I33" s="606"/>
    </row>
    <row r="34" spans="1:12" s="2" customFormat="1" ht="15" customHeight="1" x14ac:dyDescent="0.2">
      <c r="A34" s="56">
        <v>7</v>
      </c>
      <c r="B34" s="57"/>
      <c r="C34" s="53" t="s">
        <v>218</v>
      </c>
      <c r="D34" s="324" t="s">
        <v>36</v>
      </c>
      <c r="E34" s="325">
        <v>1</v>
      </c>
      <c r="F34" s="593"/>
      <c r="G34" s="341"/>
      <c r="H34" s="611">
        <f>+E34*F34</f>
        <v>0</v>
      </c>
      <c r="I34" s="612">
        <f>+E34*G34</f>
        <v>0</v>
      </c>
      <c r="K34" s="33"/>
      <c r="L34" s="33"/>
    </row>
    <row r="35" spans="1:12" s="33" customFormat="1" ht="5.25" customHeight="1" x14ac:dyDescent="0.25">
      <c r="A35" s="58"/>
      <c r="B35" s="57"/>
      <c r="C35" s="51"/>
      <c r="D35" s="328"/>
      <c r="E35" s="592"/>
      <c r="F35" s="594"/>
      <c r="G35" s="595"/>
      <c r="H35" s="605"/>
      <c r="I35" s="606"/>
    </row>
    <row r="36" spans="1:12" s="2" customFormat="1" ht="15" customHeight="1" x14ac:dyDescent="0.2">
      <c r="A36" s="56">
        <v>8</v>
      </c>
      <c r="B36" s="57"/>
      <c r="C36" s="53" t="s">
        <v>574</v>
      </c>
      <c r="D36" s="324" t="s">
        <v>36</v>
      </c>
      <c r="E36" s="325">
        <v>1</v>
      </c>
      <c r="F36" s="593"/>
      <c r="G36" s="341"/>
      <c r="H36" s="609">
        <f>+E36*F36</f>
        <v>0</v>
      </c>
      <c r="I36" s="610">
        <f>+E36*G36</f>
        <v>0</v>
      </c>
    </row>
    <row r="37" spans="1:12" s="33" customFormat="1" ht="5.25" customHeight="1" x14ac:dyDescent="0.25">
      <c r="A37" s="58"/>
      <c r="B37" s="57"/>
      <c r="C37" s="51"/>
      <c r="D37" s="55"/>
      <c r="E37" s="604"/>
      <c r="F37" s="607"/>
      <c r="G37" s="608"/>
      <c r="H37" s="605"/>
      <c r="I37" s="606"/>
    </row>
    <row r="38" spans="1:12" s="2" customFormat="1" ht="15" customHeight="1" x14ac:dyDescent="0.2">
      <c r="A38" s="330"/>
      <c r="B38" s="331"/>
      <c r="C38" s="390"/>
      <c r="D38" s="324"/>
      <c r="E38" s="600"/>
      <c r="F38" s="593"/>
      <c r="G38" s="341"/>
      <c r="H38" s="605">
        <f t="shared" ref="H38:H47" si="4">+E38*F38</f>
        <v>0</v>
      </c>
      <c r="I38" s="606">
        <f t="shared" ref="I38:I47" si="5">+E38*G38</f>
        <v>0</v>
      </c>
    </row>
    <row r="39" spans="1:12" s="2" customFormat="1" ht="15" customHeight="1" x14ac:dyDescent="0.2">
      <c r="A39" s="330"/>
      <c r="B39" s="331"/>
      <c r="C39" s="390"/>
      <c r="D39" s="324"/>
      <c r="E39" s="600"/>
      <c r="F39" s="593"/>
      <c r="G39" s="341"/>
      <c r="H39" s="605">
        <f t="shared" si="4"/>
        <v>0</v>
      </c>
      <c r="I39" s="606">
        <f t="shared" si="5"/>
        <v>0</v>
      </c>
    </row>
    <row r="40" spans="1:12" s="2" customFormat="1" ht="15" customHeight="1" x14ac:dyDescent="0.2">
      <c r="A40" s="330"/>
      <c r="B40" s="331"/>
      <c r="C40" s="390"/>
      <c r="D40" s="324"/>
      <c r="E40" s="600"/>
      <c r="F40" s="593"/>
      <c r="G40" s="341"/>
      <c r="H40" s="605">
        <f t="shared" si="4"/>
        <v>0</v>
      </c>
      <c r="I40" s="606">
        <f t="shared" si="5"/>
        <v>0</v>
      </c>
    </row>
    <row r="41" spans="1:12" s="2" customFormat="1" ht="15" customHeight="1" x14ac:dyDescent="0.2">
      <c r="A41" s="330"/>
      <c r="B41" s="331"/>
      <c r="C41" s="390"/>
      <c r="D41" s="324"/>
      <c r="E41" s="600"/>
      <c r="F41" s="593"/>
      <c r="G41" s="341"/>
      <c r="H41" s="605">
        <f t="shared" si="4"/>
        <v>0</v>
      </c>
      <c r="I41" s="606">
        <f t="shared" si="5"/>
        <v>0</v>
      </c>
    </row>
    <row r="42" spans="1:12" s="2" customFormat="1" ht="15" customHeight="1" x14ac:dyDescent="0.2">
      <c r="A42" s="330"/>
      <c r="B42" s="331"/>
      <c r="C42" s="390"/>
      <c r="D42" s="324"/>
      <c r="E42" s="600"/>
      <c r="F42" s="593"/>
      <c r="G42" s="341"/>
      <c r="H42" s="605">
        <f t="shared" si="4"/>
        <v>0</v>
      </c>
      <c r="I42" s="606">
        <f t="shared" si="5"/>
        <v>0</v>
      </c>
    </row>
    <row r="43" spans="1:12" s="2" customFormat="1" ht="15" customHeight="1" x14ac:dyDescent="0.2">
      <c r="A43" s="330"/>
      <c r="B43" s="331"/>
      <c r="C43" s="390"/>
      <c r="D43" s="324"/>
      <c r="E43" s="600"/>
      <c r="F43" s="593"/>
      <c r="G43" s="341"/>
      <c r="H43" s="605">
        <f t="shared" si="4"/>
        <v>0</v>
      </c>
      <c r="I43" s="606">
        <f t="shared" si="5"/>
        <v>0</v>
      </c>
    </row>
    <row r="44" spans="1:12" s="2" customFormat="1" ht="15" customHeight="1" x14ac:dyDescent="0.2">
      <c r="A44" s="330"/>
      <c r="B44" s="331"/>
      <c r="C44" s="390"/>
      <c r="D44" s="324"/>
      <c r="E44" s="600"/>
      <c r="F44" s="593"/>
      <c r="G44" s="341"/>
      <c r="H44" s="605">
        <f t="shared" si="4"/>
        <v>0</v>
      </c>
      <c r="I44" s="606">
        <f t="shared" si="5"/>
        <v>0</v>
      </c>
    </row>
    <row r="45" spans="1:12" s="2" customFormat="1" ht="15" customHeight="1" x14ac:dyDescent="0.2">
      <c r="A45" s="330"/>
      <c r="B45" s="331"/>
      <c r="C45" s="390"/>
      <c r="D45" s="324"/>
      <c r="E45" s="600"/>
      <c r="F45" s="593"/>
      <c r="G45" s="341"/>
      <c r="H45" s="605">
        <f t="shared" si="4"/>
        <v>0</v>
      </c>
      <c r="I45" s="606">
        <f t="shared" si="5"/>
        <v>0</v>
      </c>
    </row>
    <row r="46" spans="1:12" s="2" customFormat="1" ht="15" customHeight="1" x14ac:dyDescent="0.2">
      <c r="A46" s="330"/>
      <c r="B46" s="331"/>
      <c r="C46" s="390"/>
      <c r="D46" s="324"/>
      <c r="E46" s="600"/>
      <c r="F46" s="593"/>
      <c r="G46" s="341"/>
      <c r="H46" s="605">
        <f t="shared" si="4"/>
        <v>0</v>
      </c>
      <c r="I46" s="606">
        <f t="shared" si="5"/>
        <v>0</v>
      </c>
    </row>
    <row r="47" spans="1:12" s="2" customFormat="1" ht="15" customHeight="1" x14ac:dyDescent="0.2">
      <c r="A47" s="330"/>
      <c r="B47" s="331"/>
      <c r="C47" s="390"/>
      <c r="D47" s="324"/>
      <c r="E47" s="600"/>
      <c r="F47" s="593"/>
      <c r="G47" s="341"/>
      <c r="H47" s="605">
        <f t="shared" si="4"/>
        <v>0</v>
      </c>
      <c r="I47" s="606">
        <f t="shared" si="5"/>
        <v>0</v>
      </c>
    </row>
    <row r="48" spans="1:12" s="2" customFormat="1" ht="6.75" customHeight="1" thickBot="1" x14ac:dyDescent="0.25">
      <c r="A48" s="616"/>
      <c r="B48" s="107"/>
      <c r="C48" s="617"/>
      <c r="D48" s="618"/>
      <c r="E48" s="619"/>
      <c r="F48" s="517"/>
      <c r="G48" s="518"/>
      <c r="H48" s="620"/>
      <c r="I48" s="621"/>
    </row>
    <row r="49" spans="1:9" s="33" customFormat="1" ht="15" customHeight="1" thickBot="1" x14ac:dyDescent="0.3">
      <c r="A49" s="876" t="str">
        <f>+INDICE!C10</f>
        <v>C-1.3 Provisiones Complementarias y Obras Electromecánicas ET PI San Rafael 132 kV</v>
      </c>
      <c r="B49" s="877"/>
      <c r="C49" s="877"/>
      <c r="D49" s="877"/>
      <c r="E49" s="877"/>
      <c r="F49" s="877"/>
      <c r="G49" s="45" t="s">
        <v>104</v>
      </c>
      <c r="H49" s="366">
        <f>+H34+H29+H21+H15+H12+H8+H36+SUM(H38:H47)</f>
        <v>0</v>
      </c>
      <c r="I49" s="367">
        <f>+I34+I29+I21+I15+I12+I8+I36+SUM(I38:I47)</f>
        <v>0</v>
      </c>
    </row>
    <row r="50" spans="1:9" ht="20.45" customHeight="1" x14ac:dyDescent="0.2">
      <c r="A50" s="2" t="str">
        <f>'C 1.1'!$A$88</f>
        <v>Las cantidades son meramente orientativas, las mismas deben coincidir con lo presentado en la Oferta Técnica</v>
      </c>
    </row>
    <row r="51" spans="1:9" x14ac:dyDescent="0.2">
      <c r="A51" s="2" t="str">
        <f>'C 1.1'!$A$89</f>
        <v>El Oferente deberá ajustar el itemizado descripto en las filas disponibles en consonacia con lo descripto en la Oferta Técnica.</v>
      </c>
    </row>
    <row r="53" spans="1:9" x14ac:dyDescent="0.25">
      <c r="A53" s="20"/>
      <c r="B53" s="20"/>
      <c r="D53" s="20"/>
      <c r="E53" s="20"/>
    </row>
    <row r="54" spans="1:9" x14ac:dyDescent="0.25">
      <c r="A54" s="20"/>
      <c r="B54" s="20"/>
      <c r="D54" s="20"/>
      <c r="E54" s="20"/>
    </row>
    <row r="55" spans="1:9" x14ac:dyDescent="0.25">
      <c r="A55" s="20"/>
      <c r="B55" s="20"/>
      <c r="D55" s="20"/>
      <c r="E55" s="20"/>
    </row>
    <row r="56" spans="1:9" x14ac:dyDescent="0.25">
      <c r="A56" s="20"/>
      <c r="B56" s="20"/>
      <c r="D56" s="768" t="s">
        <v>572</v>
      </c>
      <c r="E56" s="768"/>
      <c r="F56" s="768"/>
      <c r="G56" s="18"/>
      <c r="H56" s="768" t="s">
        <v>572</v>
      </c>
      <c r="I56" s="768"/>
    </row>
    <row r="57" spans="1:9" x14ac:dyDescent="0.25">
      <c r="A57" s="20"/>
      <c r="B57" s="20"/>
      <c r="D57" s="769" t="s">
        <v>671</v>
      </c>
      <c r="E57" s="769"/>
      <c r="F57" s="769"/>
      <c r="G57" s="18"/>
      <c r="H57" s="769" t="s">
        <v>573</v>
      </c>
      <c r="I57" s="769"/>
    </row>
    <row r="58" spans="1:9" x14ac:dyDescent="0.25">
      <c r="A58" s="20"/>
      <c r="B58" s="20"/>
      <c r="D58" s="19"/>
      <c r="E58" s="19"/>
      <c r="F58" s="18"/>
      <c r="G58" s="18"/>
      <c r="H58" s="18"/>
      <c r="I58" s="18"/>
    </row>
    <row r="59" spans="1:9" x14ac:dyDescent="0.25">
      <c r="A59" s="20"/>
      <c r="B59" s="20"/>
      <c r="D59" s="20"/>
      <c r="E59" s="20"/>
    </row>
    <row r="60" spans="1:9" x14ac:dyDescent="0.25">
      <c r="A60" s="20"/>
      <c r="B60" s="20"/>
      <c r="D60" s="20"/>
      <c r="E60" s="20"/>
    </row>
    <row r="61" spans="1:9" x14ac:dyDescent="0.25">
      <c r="A61" s="20"/>
      <c r="B61" s="20"/>
      <c r="D61" s="20"/>
      <c r="E61" s="20"/>
    </row>
    <row r="62" spans="1:9" x14ac:dyDescent="0.25">
      <c r="A62" s="20"/>
      <c r="B62" s="20"/>
      <c r="D62" s="20"/>
      <c r="E62" s="20"/>
    </row>
  </sheetData>
  <sheetProtection algorithmName="SHA-512" hashValue="FTS/KcXZ7AccXidTENGAxvogTAd/sqgJ7AUWtjuJ/Pz7gXW+Z1gqXS9uglZtj9TxdoSmHpsM20lQhnaD9h2msQ==" saltValue="booz0EjpE5CsliYooqUEKQ==" spinCount="100000" sheet="1" objects="1" scenarios="1"/>
  <mergeCells count="13">
    <mergeCell ref="D56:F56"/>
    <mergeCell ref="H56:I56"/>
    <mergeCell ref="D57:F57"/>
    <mergeCell ref="H57:I57"/>
    <mergeCell ref="A49:F49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1" fitToHeight="0" orientation="landscape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76A3-CEAD-404F-945D-BAB672B0002A}">
  <sheetPr>
    <pageSetUpPr fitToPage="1"/>
  </sheetPr>
  <dimension ref="A1:P119"/>
  <sheetViews>
    <sheetView view="pageBreakPreview" zoomScale="60" zoomScaleNormal="100" workbookViewId="0">
      <selection activeCell="C99" sqref="C99"/>
    </sheetView>
  </sheetViews>
  <sheetFormatPr baseColWidth="10" defaultColWidth="11.42578125" defaultRowHeight="12.75" x14ac:dyDescent="0.2"/>
  <cols>
    <col min="1" max="2" width="7.85546875" style="269" customWidth="1"/>
    <col min="3" max="3" width="76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8" width="17.85546875" style="1" customWidth="1"/>
    <col min="9" max="9" width="21.85546875" style="1" customWidth="1"/>
    <col min="10" max="10" width="12.85546875" style="1" bestFit="1" customWidth="1"/>
    <col min="11" max="11" width="11.42578125" style="1"/>
    <col min="12" max="12" width="13.28515625" style="1" customWidth="1"/>
    <col min="13" max="13" width="11.42578125" style="1"/>
    <col min="14" max="14" width="4.7109375" style="1" customWidth="1"/>
    <col min="15" max="15" width="17.5703125" style="1" customWidth="1"/>
    <col min="16" max="256" width="11.42578125" style="1"/>
    <col min="257" max="258" width="5.7109375" style="1" customWidth="1"/>
    <col min="259" max="259" width="88.28515625" style="1" customWidth="1"/>
    <col min="260" max="260" width="6.7109375" style="1" customWidth="1"/>
    <col min="261" max="261" width="7.28515625" style="1" customWidth="1"/>
    <col min="262" max="512" width="11.42578125" style="1"/>
    <col min="513" max="514" width="5.7109375" style="1" customWidth="1"/>
    <col min="515" max="515" width="88.28515625" style="1" customWidth="1"/>
    <col min="516" max="516" width="6.7109375" style="1" customWidth="1"/>
    <col min="517" max="517" width="7.28515625" style="1" customWidth="1"/>
    <col min="518" max="768" width="11.42578125" style="1"/>
    <col min="769" max="770" width="5.7109375" style="1" customWidth="1"/>
    <col min="771" max="771" width="88.28515625" style="1" customWidth="1"/>
    <col min="772" max="772" width="6.7109375" style="1" customWidth="1"/>
    <col min="773" max="773" width="7.28515625" style="1" customWidth="1"/>
    <col min="774" max="1024" width="11.42578125" style="1"/>
    <col min="1025" max="1026" width="5.7109375" style="1" customWidth="1"/>
    <col min="1027" max="1027" width="88.28515625" style="1" customWidth="1"/>
    <col min="1028" max="1028" width="6.7109375" style="1" customWidth="1"/>
    <col min="1029" max="1029" width="7.28515625" style="1" customWidth="1"/>
    <col min="1030" max="1280" width="11.42578125" style="1"/>
    <col min="1281" max="1282" width="5.7109375" style="1" customWidth="1"/>
    <col min="1283" max="1283" width="88.28515625" style="1" customWidth="1"/>
    <col min="1284" max="1284" width="6.7109375" style="1" customWidth="1"/>
    <col min="1285" max="1285" width="7.28515625" style="1" customWidth="1"/>
    <col min="1286" max="1536" width="11.42578125" style="1"/>
    <col min="1537" max="1538" width="5.7109375" style="1" customWidth="1"/>
    <col min="1539" max="1539" width="88.28515625" style="1" customWidth="1"/>
    <col min="1540" max="1540" width="6.7109375" style="1" customWidth="1"/>
    <col min="1541" max="1541" width="7.28515625" style="1" customWidth="1"/>
    <col min="1542" max="1792" width="11.42578125" style="1"/>
    <col min="1793" max="1794" width="5.7109375" style="1" customWidth="1"/>
    <col min="1795" max="1795" width="88.28515625" style="1" customWidth="1"/>
    <col min="1796" max="1796" width="6.7109375" style="1" customWidth="1"/>
    <col min="1797" max="1797" width="7.28515625" style="1" customWidth="1"/>
    <col min="1798" max="2048" width="11.42578125" style="1"/>
    <col min="2049" max="2050" width="5.7109375" style="1" customWidth="1"/>
    <col min="2051" max="2051" width="88.28515625" style="1" customWidth="1"/>
    <col min="2052" max="2052" width="6.7109375" style="1" customWidth="1"/>
    <col min="2053" max="2053" width="7.28515625" style="1" customWidth="1"/>
    <col min="2054" max="2304" width="11.42578125" style="1"/>
    <col min="2305" max="2306" width="5.7109375" style="1" customWidth="1"/>
    <col min="2307" max="2307" width="88.28515625" style="1" customWidth="1"/>
    <col min="2308" max="2308" width="6.7109375" style="1" customWidth="1"/>
    <col min="2309" max="2309" width="7.28515625" style="1" customWidth="1"/>
    <col min="2310" max="2560" width="11.42578125" style="1"/>
    <col min="2561" max="2562" width="5.7109375" style="1" customWidth="1"/>
    <col min="2563" max="2563" width="88.28515625" style="1" customWidth="1"/>
    <col min="2564" max="2564" width="6.7109375" style="1" customWidth="1"/>
    <col min="2565" max="2565" width="7.28515625" style="1" customWidth="1"/>
    <col min="2566" max="2816" width="11.42578125" style="1"/>
    <col min="2817" max="2818" width="5.7109375" style="1" customWidth="1"/>
    <col min="2819" max="2819" width="88.28515625" style="1" customWidth="1"/>
    <col min="2820" max="2820" width="6.7109375" style="1" customWidth="1"/>
    <col min="2821" max="2821" width="7.28515625" style="1" customWidth="1"/>
    <col min="2822" max="3072" width="11.42578125" style="1"/>
    <col min="3073" max="3074" width="5.7109375" style="1" customWidth="1"/>
    <col min="3075" max="3075" width="88.28515625" style="1" customWidth="1"/>
    <col min="3076" max="3076" width="6.7109375" style="1" customWidth="1"/>
    <col min="3077" max="3077" width="7.28515625" style="1" customWidth="1"/>
    <col min="3078" max="3328" width="11.42578125" style="1"/>
    <col min="3329" max="3330" width="5.7109375" style="1" customWidth="1"/>
    <col min="3331" max="3331" width="88.28515625" style="1" customWidth="1"/>
    <col min="3332" max="3332" width="6.7109375" style="1" customWidth="1"/>
    <col min="3333" max="3333" width="7.28515625" style="1" customWidth="1"/>
    <col min="3334" max="3584" width="11.42578125" style="1"/>
    <col min="3585" max="3586" width="5.7109375" style="1" customWidth="1"/>
    <col min="3587" max="3587" width="88.28515625" style="1" customWidth="1"/>
    <col min="3588" max="3588" width="6.7109375" style="1" customWidth="1"/>
    <col min="3589" max="3589" width="7.28515625" style="1" customWidth="1"/>
    <col min="3590" max="3840" width="11.42578125" style="1"/>
    <col min="3841" max="3842" width="5.7109375" style="1" customWidth="1"/>
    <col min="3843" max="3843" width="88.28515625" style="1" customWidth="1"/>
    <col min="3844" max="3844" width="6.7109375" style="1" customWidth="1"/>
    <col min="3845" max="3845" width="7.28515625" style="1" customWidth="1"/>
    <col min="3846" max="4096" width="11.42578125" style="1"/>
    <col min="4097" max="4098" width="5.7109375" style="1" customWidth="1"/>
    <col min="4099" max="4099" width="88.28515625" style="1" customWidth="1"/>
    <col min="4100" max="4100" width="6.7109375" style="1" customWidth="1"/>
    <col min="4101" max="4101" width="7.28515625" style="1" customWidth="1"/>
    <col min="4102" max="4352" width="11.42578125" style="1"/>
    <col min="4353" max="4354" width="5.7109375" style="1" customWidth="1"/>
    <col min="4355" max="4355" width="88.28515625" style="1" customWidth="1"/>
    <col min="4356" max="4356" width="6.7109375" style="1" customWidth="1"/>
    <col min="4357" max="4357" width="7.28515625" style="1" customWidth="1"/>
    <col min="4358" max="4608" width="11.42578125" style="1"/>
    <col min="4609" max="4610" width="5.7109375" style="1" customWidth="1"/>
    <col min="4611" max="4611" width="88.28515625" style="1" customWidth="1"/>
    <col min="4612" max="4612" width="6.7109375" style="1" customWidth="1"/>
    <col min="4613" max="4613" width="7.28515625" style="1" customWidth="1"/>
    <col min="4614" max="4864" width="11.42578125" style="1"/>
    <col min="4865" max="4866" width="5.7109375" style="1" customWidth="1"/>
    <col min="4867" max="4867" width="88.28515625" style="1" customWidth="1"/>
    <col min="4868" max="4868" width="6.7109375" style="1" customWidth="1"/>
    <col min="4869" max="4869" width="7.28515625" style="1" customWidth="1"/>
    <col min="4870" max="5120" width="11.42578125" style="1"/>
    <col min="5121" max="5122" width="5.7109375" style="1" customWidth="1"/>
    <col min="5123" max="5123" width="88.28515625" style="1" customWidth="1"/>
    <col min="5124" max="5124" width="6.7109375" style="1" customWidth="1"/>
    <col min="5125" max="5125" width="7.28515625" style="1" customWidth="1"/>
    <col min="5126" max="5376" width="11.42578125" style="1"/>
    <col min="5377" max="5378" width="5.7109375" style="1" customWidth="1"/>
    <col min="5379" max="5379" width="88.28515625" style="1" customWidth="1"/>
    <col min="5380" max="5380" width="6.7109375" style="1" customWidth="1"/>
    <col min="5381" max="5381" width="7.28515625" style="1" customWidth="1"/>
    <col min="5382" max="5632" width="11.42578125" style="1"/>
    <col min="5633" max="5634" width="5.7109375" style="1" customWidth="1"/>
    <col min="5635" max="5635" width="88.28515625" style="1" customWidth="1"/>
    <col min="5636" max="5636" width="6.7109375" style="1" customWidth="1"/>
    <col min="5637" max="5637" width="7.28515625" style="1" customWidth="1"/>
    <col min="5638" max="5888" width="11.42578125" style="1"/>
    <col min="5889" max="5890" width="5.7109375" style="1" customWidth="1"/>
    <col min="5891" max="5891" width="88.28515625" style="1" customWidth="1"/>
    <col min="5892" max="5892" width="6.7109375" style="1" customWidth="1"/>
    <col min="5893" max="5893" width="7.28515625" style="1" customWidth="1"/>
    <col min="5894" max="6144" width="11.42578125" style="1"/>
    <col min="6145" max="6146" width="5.7109375" style="1" customWidth="1"/>
    <col min="6147" max="6147" width="88.28515625" style="1" customWidth="1"/>
    <col min="6148" max="6148" width="6.7109375" style="1" customWidth="1"/>
    <col min="6149" max="6149" width="7.28515625" style="1" customWidth="1"/>
    <col min="6150" max="6400" width="11.42578125" style="1"/>
    <col min="6401" max="6402" width="5.7109375" style="1" customWidth="1"/>
    <col min="6403" max="6403" width="88.28515625" style="1" customWidth="1"/>
    <col min="6404" max="6404" width="6.7109375" style="1" customWidth="1"/>
    <col min="6405" max="6405" width="7.28515625" style="1" customWidth="1"/>
    <col min="6406" max="6656" width="11.42578125" style="1"/>
    <col min="6657" max="6658" width="5.7109375" style="1" customWidth="1"/>
    <col min="6659" max="6659" width="88.28515625" style="1" customWidth="1"/>
    <col min="6660" max="6660" width="6.7109375" style="1" customWidth="1"/>
    <col min="6661" max="6661" width="7.28515625" style="1" customWidth="1"/>
    <col min="6662" max="6912" width="11.42578125" style="1"/>
    <col min="6913" max="6914" width="5.7109375" style="1" customWidth="1"/>
    <col min="6915" max="6915" width="88.28515625" style="1" customWidth="1"/>
    <col min="6916" max="6916" width="6.7109375" style="1" customWidth="1"/>
    <col min="6917" max="6917" width="7.28515625" style="1" customWidth="1"/>
    <col min="6918" max="7168" width="11.42578125" style="1"/>
    <col min="7169" max="7170" width="5.7109375" style="1" customWidth="1"/>
    <col min="7171" max="7171" width="88.28515625" style="1" customWidth="1"/>
    <col min="7172" max="7172" width="6.7109375" style="1" customWidth="1"/>
    <col min="7173" max="7173" width="7.28515625" style="1" customWidth="1"/>
    <col min="7174" max="7424" width="11.42578125" style="1"/>
    <col min="7425" max="7426" width="5.7109375" style="1" customWidth="1"/>
    <col min="7427" max="7427" width="88.28515625" style="1" customWidth="1"/>
    <col min="7428" max="7428" width="6.7109375" style="1" customWidth="1"/>
    <col min="7429" max="7429" width="7.28515625" style="1" customWidth="1"/>
    <col min="7430" max="7680" width="11.42578125" style="1"/>
    <col min="7681" max="7682" width="5.7109375" style="1" customWidth="1"/>
    <col min="7683" max="7683" width="88.28515625" style="1" customWidth="1"/>
    <col min="7684" max="7684" width="6.7109375" style="1" customWidth="1"/>
    <col min="7685" max="7685" width="7.28515625" style="1" customWidth="1"/>
    <col min="7686" max="7936" width="11.42578125" style="1"/>
    <col min="7937" max="7938" width="5.7109375" style="1" customWidth="1"/>
    <col min="7939" max="7939" width="88.28515625" style="1" customWidth="1"/>
    <col min="7940" max="7940" width="6.7109375" style="1" customWidth="1"/>
    <col min="7941" max="7941" width="7.28515625" style="1" customWidth="1"/>
    <col min="7942" max="8192" width="11.42578125" style="1"/>
    <col min="8193" max="8194" width="5.7109375" style="1" customWidth="1"/>
    <col min="8195" max="8195" width="88.28515625" style="1" customWidth="1"/>
    <col min="8196" max="8196" width="6.7109375" style="1" customWidth="1"/>
    <col min="8197" max="8197" width="7.28515625" style="1" customWidth="1"/>
    <col min="8198" max="8448" width="11.42578125" style="1"/>
    <col min="8449" max="8450" width="5.7109375" style="1" customWidth="1"/>
    <col min="8451" max="8451" width="88.28515625" style="1" customWidth="1"/>
    <col min="8452" max="8452" width="6.7109375" style="1" customWidth="1"/>
    <col min="8453" max="8453" width="7.28515625" style="1" customWidth="1"/>
    <col min="8454" max="8704" width="11.42578125" style="1"/>
    <col min="8705" max="8706" width="5.7109375" style="1" customWidth="1"/>
    <col min="8707" max="8707" width="88.28515625" style="1" customWidth="1"/>
    <col min="8708" max="8708" width="6.7109375" style="1" customWidth="1"/>
    <col min="8709" max="8709" width="7.28515625" style="1" customWidth="1"/>
    <col min="8710" max="8960" width="11.42578125" style="1"/>
    <col min="8961" max="8962" width="5.7109375" style="1" customWidth="1"/>
    <col min="8963" max="8963" width="88.28515625" style="1" customWidth="1"/>
    <col min="8964" max="8964" width="6.7109375" style="1" customWidth="1"/>
    <col min="8965" max="8965" width="7.28515625" style="1" customWidth="1"/>
    <col min="8966" max="9216" width="11.42578125" style="1"/>
    <col min="9217" max="9218" width="5.7109375" style="1" customWidth="1"/>
    <col min="9219" max="9219" width="88.28515625" style="1" customWidth="1"/>
    <col min="9220" max="9220" width="6.7109375" style="1" customWidth="1"/>
    <col min="9221" max="9221" width="7.28515625" style="1" customWidth="1"/>
    <col min="9222" max="9472" width="11.42578125" style="1"/>
    <col min="9473" max="9474" width="5.7109375" style="1" customWidth="1"/>
    <col min="9475" max="9475" width="88.28515625" style="1" customWidth="1"/>
    <col min="9476" max="9476" width="6.7109375" style="1" customWidth="1"/>
    <col min="9477" max="9477" width="7.28515625" style="1" customWidth="1"/>
    <col min="9478" max="9728" width="11.42578125" style="1"/>
    <col min="9729" max="9730" width="5.7109375" style="1" customWidth="1"/>
    <col min="9731" max="9731" width="88.28515625" style="1" customWidth="1"/>
    <col min="9732" max="9732" width="6.7109375" style="1" customWidth="1"/>
    <col min="9733" max="9733" width="7.28515625" style="1" customWidth="1"/>
    <col min="9734" max="9984" width="11.42578125" style="1"/>
    <col min="9985" max="9986" width="5.7109375" style="1" customWidth="1"/>
    <col min="9987" max="9987" width="88.28515625" style="1" customWidth="1"/>
    <col min="9988" max="9988" width="6.7109375" style="1" customWidth="1"/>
    <col min="9989" max="9989" width="7.28515625" style="1" customWidth="1"/>
    <col min="9990" max="10240" width="11.42578125" style="1"/>
    <col min="10241" max="10242" width="5.7109375" style="1" customWidth="1"/>
    <col min="10243" max="10243" width="88.28515625" style="1" customWidth="1"/>
    <col min="10244" max="10244" width="6.7109375" style="1" customWidth="1"/>
    <col min="10245" max="10245" width="7.28515625" style="1" customWidth="1"/>
    <col min="10246" max="10496" width="11.42578125" style="1"/>
    <col min="10497" max="10498" width="5.7109375" style="1" customWidth="1"/>
    <col min="10499" max="10499" width="88.28515625" style="1" customWidth="1"/>
    <col min="10500" max="10500" width="6.7109375" style="1" customWidth="1"/>
    <col min="10501" max="10501" width="7.28515625" style="1" customWidth="1"/>
    <col min="10502" max="10752" width="11.42578125" style="1"/>
    <col min="10753" max="10754" width="5.7109375" style="1" customWidth="1"/>
    <col min="10755" max="10755" width="88.28515625" style="1" customWidth="1"/>
    <col min="10756" max="10756" width="6.7109375" style="1" customWidth="1"/>
    <col min="10757" max="10757" width="7.28515625" style="1" customWidth="1"/>
    <col min="10758" max="11008" width="11.42578125" style="1"/>
    <col min="11009" max="11010" width="5.7109375" style="1" customWidth="1"/>
    <col min="11011" max="11011" width="88.28515625" style="1" customWidth="1"/>
    <col min="11012" max="11012" width="6.7109375" style="1" customWidth="1"/>
    <col min="11013" max="11013" width="7.28515625" style="1" customWidth="1"/>
    <col min="11014" max="11264" width="11.42578125" style="1"/>
    <col min="11265" max="11266" width="5.7109375" style="1" customWidth="1"/>
    <col min="11267" max="11267" width="88.28515625" style="1" customWidth="1"/>
    <col min="11268" max="11268" width="6.7109375" style="1" customWidth="1"/>
    <col min="11269" max="11269" width="7.28515625" style="1" customWidth="1"/>
    <col min="11270" max="11520" width="11.42578125" style="1"/>
    <col min="11521" max="11522" width="5.7109375" style="1" customWidth="1"/>
    <col min="11523" max="11523" width="88.28515625" style="1" customWidth="1"/>
    <col min="11524" max="11524" width="6.7109375" style="1" customWidth="1"/>
    <col min="11525" max="11525" width="7.28515625" style="1" customWidth="1"/>
    <col min="11526" max="11776" width="11.42578125" style="1"/>
    <col min="11777" max="11778" width="5.7109375" style="1" customWidth="1"/>
    <col min="11779" max="11779" width="88.28515625" style="1" customWidth="1"/>
    <col min="11780" max="11780" width="6.7109375" style="1" customWidth="1"/>
    <col min="11781" max="11781" width="7.28515625" style="1" customWidth="1"/>
    <col min="11782" max="12032" width="11.42578125" style="1"/>
    <col min="12033" max="12034" width="5.7109375" style="1" customWidth="1"/>
    <col min="12035" max="12035" width="88.28515625" style="1" customWidth="1"/>
    <col min="12036" max="12036" width="6.7109375" style="1" customWidth="1"/>
    <col min="12037" max="12037" width="7.28515625" style="1" customWidth="1"/>
    <col min="12038" max="12288" width="11.42578125" style="1"/>
    <col min="12289" max="12290" width="5.7109375" style="1" customWidth="1"/>
    <col min="12291" max="12291" width="88.28515625" style="1" customWidth="1"/>
    <col min="12292" max="12292" width="6.7109375" style="1" customWidth="1"/>
    <col min="12293" max="12293" width="7.28515625" style="1" customWidth="1"/>
    <col min="12294" max="12544" width="11.42578125" style="1"/>
    <col min="12545" max="12546" width="5.7109375" style="1" customWidth="1"/>
    <col min="12547" max="12547" width="88.28515625" style="1" customWidth="1"/>
    <col min="12548" max="12548" width="6.7109375" style="1" customWidth="1"/>
    <col min="12549" max="12549" width="7.28515625" style="1" customWidth="1"/>
    <col min="12550" max="12800" width="11.42578125" style="1"/>
    <col min="12801" max="12802" width="5.7109375" style="1" customWidth="1"/>
    <col min="12803" max="12803" width="88.28515625" style="1" customWidth="1"/>
    <col min="12804" max="12804" width="6.7109375" style="1" customWidth="1"/>
    <col min="12805" max="12805" width="7.28515625" style="1" customWidth="1"/>
    <col min="12806" max="13056" width="11.42578125" style="1"/>
    <col min="13057" max="13058" width="5.7109375" style="1" customWidth="1"/>
    <col min="13059" max="13059" width="88.28515625" style="1" customWidth="1"/>
    <col min="13060" max="13060" width="6.7109375" style="1" customWidth="1"/>
    <col min="13061" max="13061" width="7.28515625" style="1" customWidth="1"/>
    <col min="13062" max="13312" width="11.42578125" style="1"/>
    <col min="13313" max="13314" width="5.7109375" style="1" customWidth="1"/>
    <col min="13315" max="13315" width="88.28515625" style="1" customWidth="1"/>
    <col min="13316" max="13316" width="6.7109375" style="1" customWidth="1"/>
    <col min="13317" max="13317" width="7.28515625" style="1" customWidth="1"/>
    <col min="13318" max="13568" width="11.42578125" style="1"/>
    <col min="13569" max="13570" width="5.7109375" style="1" customWidth="1"/>
    <col min="13571" max="13571" width="88.28515625" style="1" customWidth="1"/>
    <col min="13572" max="13572" width="6.7109375" style="1" customWidth="1"/>
    <col min="13573" max="13573" width="7.28515625" style="1" customWidth="1"/>
    <col min="13574" max="13824" width="11.42578125" style="1"/>
    <col min="13825" max="13826" width="5.7109375" style="1" customWidth="1"/>
    <col min="13827" max="13827" width="88.28515625" style="1" customWidth="1"/>
    <col min="13828" max="13828" width="6.7109375" style="1" customWidth="1"/>
    <col min="13829" max="13829" width="7.28515625" style="1" customWidth="1"/>
    <col min="13830" max="14080" width="11.42578125" style="1"/>
    <col min="14081" max="14082" width="5.7109375" style="1" customWidth="1"/>
    <col min="14083" max="14083" width="88.28515625" style="1" customWidth="1"/>
    <col min="14084" max="14084" width="6.7109375" style="1" customWidth="1"/>
    <col min="14085" max="14085" width="7.28515625" style="1" customWidth="1"/>
    <col min="14086" max="14336" width="11.42578125" style="1"/>
    <col min="14337" max="14338" width="5.7109375" style="1" customWidth="1"/>
    <col min="14339" max="14339" width="88.28515625" style="1" customWidth="1"/>
    <col min="14340" max="14340" width="6.7109375" style="1" customWidth="1"/>
    <col min="14341" max="14341" width="7.28515625" style="1" customWidth="1"/>
    <col min="14342" max="14592" width="11.42578125" style="1"/>
    <col min="14593" max="14594" width="5.7109375" style="1" customWidth="1"/>
    <col min="14595" max="14595" width="88.28515625" style="1" customWidth="1"/>
    <col min="14596" max="14596" width="6.7109375" style="1" customWidth="1"/>
    <col min="14597" max="14597" width="7.28515625" style="1" customWidth="1"/>
    <col min="14598" max="14848" width="11.42578125" style="1"/>
    <col min="14849" max="14850" width="5.7109375" style="1" customWidth="1"/>
    <col min="14851" max="14851" width="88.28515625" style="1" customWidth="1"/>
    <col min="14852" max="14852" width="6.7109375" style="1" customWidth="1"/>
    <col min="14853" max="14853" width="7.28515625" style="1" customWidth="1"/>
    <col min="14854" max="15104" width="11.42578125" style="1"/>
    <col min="15105" max="15106" width="5.7109375" style="1" customWidth="1"/>
    <col min="15107" max="15107" width="88.28515625" style="1" customWidth="1"/>
    <col min="15108" max="15108" width="6.7109375" style="1" customWidth="1"/>
    <col min="15109" max="15109" width="7.28515625" style="1" customWidth="1"/>
    <col min="15110" max="15360" width="11.42578125" style="1"/>
    <col min="15361" max="15362" width="5.7109375" style="1" customWidth="1"/>
    <col min="15363" max="15363" width="88.28515625" style="1" customWidth="1"/>
    <col min="15364" max="15364" width="6.7109375" style="1" customWidth="1"/>
    <col min="15365" max="15365" width="7.28515625" style="1" customWidth="1"/>
    <col min="15366" max="15616" width="11.42578125" style="1"/>
    <col min="15617" max="15618" width="5.7109375" style="1" customWidth="1"/>
    <col min="15619" max="15619" width="88.28515625" style="1" customWidth="1"/>
    <col min="15620" max="15620" width="6.7109375" style="1" customWidth="1"/>
    <col min="15621" max="15621" width="7.28515625" style="1" customWidth="1"/>
    <col min="15622" max="15872" width="11.42578125" style="1"/>
    <col min="15873" max="15874" width="5.7109375" style="1" customWidth="1"/>
    <col min="15875" max="15875" width="88.28515625" style="1" customWidth="1"/>
    <col min="15876" max="15876" width="6.7109375" style="1" customWidth="1"/>
    <col min="15877" max="15877" width="7.28515625" style="1" customWidth="1"/>
    <col min="15878" max="16128" width="11.42578125" style="1"/>
    <col min="16129" max="16130" width="5.7109375" style="1" customWidth="1"/>
    <col min="16131" max="16131" width="88.28515625" style="1" customWidth="1"/>
    <col min="16132" max="16132" width="6.7109375" style="1" customWidth="1"/>
    <col min="16133" max="16133" width="7.28515625" style="1" customWidth="1"/>
    <col min="16134" max="16384" width="11.42578125" style="1"/>
  </cols>
  <sheetData>
    <row r="1" spans="1:10" ht="66.75" customHeight="1" thickBot="1" x14ac:dyDescent="0.25">
      <c r="A1" s="879" t="s">
        <v>289</v>
      </c>
      <c r="B1" s="880"/>
      <c r="C1" s="880"/>
      <c r="D1" s="880"/>
      <c r="E1" s="880"/>
      <c r="F1" s="880"/>
      <c r="G1" s="880"/>
      <c r="H1" s="880"/>
      <c r="I1" s="881"/>
    </row>
    <row r="2" spans="1:10" ht="9.9499999999999993" customHeight="1" thickBot="1" x14ac:dyDescent="0.25">
      <c r="A2" s="268"/>
      <c r="B2" s="268"/>
      <c r="C2" s="14"/>
      <c r="D2" s="15"/>
      <c r="E2" s="15"/>
      <c r="F2" s="14"/>
      <c r="G2" s="14"/>
      <c r="H2" s="14"/>
      <c r="I2" s="14"/>
    </row>
    <row r="3" spans="1:10" ht="21.75" thickBot="1" x14ac:dyDescent="0.25">
      <c r="A3" s="882" t="s">
        <v>435</v>
      </c>
      <c r="B3" s="883"/>
      <c r="C3" s="883"/>
      <c r="D3" s="883"/>
      <c r="E3" s="883"/>
      <c r="F3" s="883"/>
      <c r="G3" s="883"/>
      <c r="H3" s="883"/>
      <c r="I3" s="884"/>
    </row>
    <row r="4" spans="1:10" ht="9.9499999999999993" customHeight="1" thickBot="1" x14ac:dyDescent="0.25"/>
    <row r="5" spans="1:10" ht="16.149999999999999" customHeight="1" x14ac:dyDescent="0.2">
      <c r="A5" s="986" t="s">
        <v>28</v>
      </c>
      <c r="B5" s="868" t="s">
        <v>29</v>
      </c>
      <c r="C5" s="42"/>
      <c r="D5" s="943" t="s">
        <v>30</v>
      </c>
      <c r="E5" s="943" t="s">
        <v>31</v>
      </c>
      <c r="F5" s="989" t="s">
        <v>32</v>
      </c>
      <c r="G5" s="990"/>
      <c r="H5" s="989" t="s">
        <v>33</v>
      </c>
      <c r="I5" s="992"/>
    </row>
    <row r="6" spans="1:10" ht="16.5" customHeight="1" x14ac:dyDescent="0.2">
      <c r="A6" s="987"/>
      <c r="B6" s="979"/>
      <c r="C6" s="47" t="s">
        <v>34</v>
      </c>
      <c r="D6" s="944"/>
      <c r="E6" s="944"/>
      <c r="F6" s="991"/>
      <c r="G6" s="991"/>
      <c r="H6" s="991"/>
      <c r="I6" s="993"/>
    </row>
    <row r="7" spans="1:10" ht="32.450000000000003" customHeight="1" thickBot="1" x14ac:dyDescent="0.25">
      <c r="A7" s="988"/>
      <c r="B7" s="980"/>
      <c r="C7" s="43"/>
      <c r="D7" s="945"/>
      <c r="E7" s="945"/>
      <c r="F7" s="31" t="s">
        <v>21</v>
      </c>
      <c r="G7" s="31" t="s">
        <v>22</v>
      </c>
      <c r="H7" s="31" t="s">
        <v>21</v>
      </c>
      <c r="I7" s="32" t="s">
        <v>22</v>
      </c>
    </row>
    <row r="8" spans="1:10" ht="15" customHeight="1" x14ac:dyDescent="0.2">
      <c r="A8" s="273">
        <v>1</v>
      </c>
      <c r="B8" s="274"/>
      <c r="C8" s="275" t="s">
        <v>379</v>
      </c>
      <c r="D8" s="324"/>
      <c r="E8" s="324"/>
      <c r="F8" s="596"/>
      <c r="G8" s="597"/>
      <c r="H8" s="279">
        <f>SUM(H9:H18)</f>
        <v>0</v>
      </c>
      <c r="I8" s="276">
        <f>SUM(I9:I18)</f>
        <v>0</v>
      </c>
      <c r="J8" s="147"/>
    </row>
    <row r="9" spans="1:10" ht="15" customHeight="1" x14ac:dyDescent="0.2">
      <c r="A9" s="270"/>
      <c r="B9" s="271" t="s">
        <v>35</v>
      </c>
      <c r="C9" s="64" t="s">
        <v>225</v>
      </c>
      <c r="D9" s="320" t="s">
        <v>38</v>
      </c>
      <c r="E9" s="320">
        <v>1</v>
      </c>
      <c r="F9" s="323"/>
      <c r="G9" s="341"/>
      <c r="H9" s="277">
        <f t="shared" ref="H9:H18" si="0">+E9*F9</f>
        <v>0</v>
      </c>
      <c r="I9" s="278">
        <f t="shared" ref="I9:I18" si="1">+E9*G9</f>
        <v>0</v>
      </c>
      <c r="J9" s="147"/>
    </row>
    <row r="10" spans="1:10" ht="15" customHeight="1" x14ac:dyDescent="0.2">
      <c r="A10" s="270"/>
      <c r="B10" s="271" t="s">
        <v>106</v>
      </c>
      <c r="C10" s="64" t="s">
        <v>226</v>
      </c>
      <c r="D10" s="320" t="s">
        <v>38</v>
      </c>
      <c r="E10" s="320">
        <v>1</v>
      </c>
      <c r="F10" s="323"/>
      <c r="G10" s="341"/>
      <c r="H10" s="277">
        <f t="shared" si="0"/>
        <v>0</v>
      </c>
      <c r="I10" s="278">
        <f t="shared" si="1"/>
        <v>0</v>
      </c>
      <c r="J10" s="147"/>
    </row>
    <row r="11" spans="1:10" ht="15" customHeight="1" x14ac:dyDescent="0.2">
      <c r="A11" s="270"/>
      <c r="B11" s="271" t="s">
        <v>108</v>
      </c>
      <c r="C11" s="64" t="s">
        <v>227</v>
      </c>
      <c r="D11" s="320" t="s">
        <v>633</v>
      </c>
      <c r="E11" s="320">
        <v>1</v>
      </c>
      <c r="F11" s="323"/>
      <c r="G11" s="341"/>
      <c r="H11" s="277">
        <f t="shared" si="0"/>
        <v>0</v>
      </c>
      <c r="I11" s="278">
        <f t="shared" si="1"/>
        <v>0</v>
      </c>
      <c r="J11" s="147"/>
    </row>
    <row r="12" spans="1:10" ht="15" customHeight="1" x14ac:dyDescent="0.2">
      <c r="A12" s="270"/>
      <c r="B12" s="271" t="s">
        <v>110</v>
      </c>
      <c r="C12" s="64" t="s">
        <v>228</v>
      </c>
      <c r="D12" s="320" t="s">
        <v>633</v>
      </c>
      <c r="E12" s="320">
        <v>2</v>
      </c>
      <c r="F12" s="323"/>
      <c r="G12" s="341"/>
      <c r="H12" s="277">
        <f t="shared" si="0"/>
        <v>0</v>
      </c>
      <c r="I12" s="278">
        <f t="shared" si="1"/>
        <v>0</v>
      </c>
      <c r="J12" s="147"/>
    </row>
    <row r="13" spans="1:10" ht="15" customHeight="1" x14ac:dyDescent="0.2">
      <c r="A13" s="270"/>
      <c r="B13" s="271" t="s">
        <v>112</v>
      </c>
      <c r="C13" s="64" t="s">
        <v>229</v>
      </c>
      <c r="D13" s="320" t="s">
        <v>633</v>
      </c>
      <c r="E13" s="320">
        <v>3</v>
      </c>
      <c r="F13" s="323"/>
      <c r="G13" s="341"/>
      <c r="H13" s="277">
        <f t="shared" si="0"/>
        <v>0</v>
      </c>
      <c r="I13" s="278">
        <f t="shared" si="1"/>
        <v>0</v>
      </c>
      <c r="J13" s="147"/>
    </row>
    <row r="14" spans="1:10" ht="15" customHeight="1" x14ac:dyDescent="0.2">
      <c r="A14" s="270"/>
      <c r="B14" s="271" t="s">
        <v>219</v>
      </c>
      <c r="C14" s="64" t="s">
        <v>634</v>
      </c>
      <c r="D14" s="320" t="s">
        <v>38</v>
      </c>
      <c r="E14" s="320">
        <v>2</v>
      </c>
      <c r="F14" s="323"/>
      <c r="G14" s="341"/>
      <c r="H14" s="277">
        <f t="shared" si="0"/>
        <v>0</v>
      </c>
      <c r="I14" s="278">
        <f t="shared" si="1"/>
        <v>0</v>
      </c>
      <c r="J14" s="147"/>
    </row>
    <row r="15" spans="1:10" ht="15" customHeight="1" x14ac:dyDescent="0.2">
      <c r="A15" s="270"/>
      <c r="B15" s="271" t="s">
        <v>220</v>
      </c>
      <c r="C15" s="64" t="s">
        <v>635</v>
      </c>
      <c r="D15" s="320" t="s">
        <v>38</v>
      </c>
      <c r="E15" s="320">
        <v>2</v>
      </c>
      <c r="F15" s="323"/>
      <c r="G15" s="341"/>
      <c r="H15" s="277">
        <f t="shared" si="0"/>
        <v>0</v>
      </c>
      <c r="I15" s="278">
        <f t="shared" si="1"/>
        <v>0</v>
      </c>
      <c r="J15" s="147"/>
    </row>
    <row r="16" spans="1:10" ht="15" customHeight="1" x14ac:dyDescent="0.2">
      <c r="A16" s="270"/>
      <c r="B16" s="271" t="s">
        <v>221</v>
      </c>
      <c r="C16" s="64" t="s">
        <v>230</v>
      </c>
      <c r="D16" s="320" t="s">
        <v>38</v>
      </c>
      <c r="E16" s="320">
        <v>1</v>
      </c>
      <c r="F16" s="323"/>
      <c r="G16" s="341"/>
      <c r="H16" s="277">
        <f t="shared" si="0"/>
        <v>0</v>
      </c>
      <c r="I16" s="278">
        <f t="shared" si="1"/>
        <v>0</v>
      </c>
      <c r="J16" s="147"/>
    </row>
    <row r="17" spans="1:10" ht="15" customHeight="1" x14ac:dyDescent="0.2">
      <c r="A17" s="270"/>
      <c r="B17" s="271" t="s">
        <v>222</v>
      </c>
      <c r="C17" s="64" t="s">
        <v>231</v>
      </c>
      <c r="D17" s="320" t="s">
        <v>38</v>
      </c>
      <c r="E17" s="320">
        <v>1</v>
      </c>
      <c r="F17" s="323"/>
      <c r="G17" s="341"/>
      <c r="H17" s="277">
        <f t="shared" si="0"/>
        <v>0</v>
      </c>
      <c r="I17" s="278">
        <f t="shared" si="1"/>
        <v>0</v>
      </c>
      <c r="J17" s="147"/>
    </row>
    <row r="18" spans="1:10" ht="15" customHeight="1" x14ac:dyDescent="0.2">
      <c r="A18" s="270"/>
      <c r="B18" s="271" t="s">
        <v>519</v>
      </c>
      <c r="C18" s="64" t="s">
        <v>232</v>
      </c>
      <c r="D18" s="320" t="s">
        <v>38</v>
      </c>
      <c r="E18" s="320">
        <v>1</v>
      </c>
      <c r="F18" s="323"/>
      <c r="G18" s="341"/>
      <c r="H18" s="277">
        <f t="shared" si="0"/>
        <v>0</v>
      </c>
      <c r="I18" s="278">
        <f t="shared" si="1"/>
        <v>0</v>
      </c>
      <c r="J18" s="147"/>
    </row>
    <row r="19" spans="1:10" ht="5.0999999999999996" customHeight="1" x14ac:dyDescent="0.2">
      <c r="A19" s="270"/>
      <c r="B19" s="271"/>
      <c r="C19" s="64"/>
      <c r="D19" s="320"/>
      <c r="E19" s="320"/>
      <c r="F19" s="596"/>
      <c r="G19" s="597"/>
      <c r="H19" s="277"/>
      <c r="I19" s="278"/>
      <c r="J19" s="147"/>
    </row>
    <row r="20" spans="1:10" ht="15" customHeight="1" x14ac:dyDescent="0.2">
      <c r="A20" s="273">
        <v>2</v>
      </c>
      <c r="B20" s="271"/>
      <c r="C20" s="275" t="s">
        <v>380</v>
      </c>
      <c r="D20" s="320"/>
      <c r="E20" s="320"/>
      <c r="F20" s="596"/>
      <c r="G20" s="597"/>
      <c r="H20" s="279">
        <f>SUM(H21:H27)</f>
        <v>0</v>
      </c>
      <c r="I20" s="276">
        <f>SUM(I21:I27)</f>
        <v>0</v>
      </c>
      <c r="J20" s="147"/>
    </row>
    <row r="21" spans="1:10" ht="15" customHeight="1" x14ac:dyDescent="0.2">
      <c r="A21" s="270"/>
      <c r="B21" s="271" t="s">
        <v>37</v>
      </c>
      <c r="C21" s="64" t="s">
        <v>233</v>
      </c>
      <c r="D21" s="320" t="s">
        <v>38</v>
      </c>
      <c r="E21" s="320">
        <v>1</v>
      </c>
      <c r="F21" s="323"/>
      <c r="G21" s="341"/>
      <c r="H21" s="277">
        <f t="shared" ref="H21:H27" si="2">+E21*F21</f>
        <v>0</v>
      </c>
      <c r="I21" s="278">
        <f t="shared" ref="I21:I27" si="3">+E21*G21</f>
        <v>0</v>
      </c>
      <c r="J21" s="147"/>
    </row>
    <row r="22" spans="1:10" ht="15" customHeight="1" x14ac:dyDescent="0.2">
      <c r="A22" s="270"/>
      <c r="B22" s="271" t="s">
        <v>39</v>
      </c>
      <c r="C22" s="64" t="s">
        <v>234</v>
      </c>
      <c r="D22" s="320" t="s">
        <v>633</v>
      </c>
      <c r="E22" s="320">
        <v>2</v>
      </c>
      <c r="F22" s="323"/>
      <c r="G22" s="341"/>
      <c r="H22" s="277">
        <f t="shared" si="2"/>
        <v>0</v>
      </c>
      <c r="I22" s="278">
        <f t="shared" si="3"/>
        <v>0</v>
      </c>
      <c r="J22" s="147"/>
    </row>
    <row r="23" spans="1:10" ht="15" customHeight="1" x14ac:dyDescent="0.2">
      <c r="A23" s="270"/>
      <c r="B23" s="271" t="s">
        <v>40</v>
      </c>
      <c r="C23" s="64" t="s">
        <v>235</v>
      </c>
      <c r="D23" s="320" t="s">
        <v>38</v>
      </c>
      <c r="E23" s="320">
        <v>1</v>
      </c>
      <c r="F23" s="323"/>
      <c r="G23" s="341"/>
      <c r="H23" s="277">
        <f t="shared" si="2"/>
        <v>0</v>
      </c>
      <c r="I23" s="278">
        <f t="shared" si="3"/>
        <v>0</v>
      </c>
      <c r="J23" s="147"/>
    </row>
    <row r="24" spans="1:10" ht="15" customHeight="1" x14ac:dyDescent="0.2">
      <c r="A24" s="270"/>
      <c r="B24" s="271" t="s">
        <v>41</v>
      </c>
      <c r="C24" s="64" t="s">
        <v>236</v>
      </c>
      <c r="D24" s="320" t="s">
        <v>38</v>
      </c>
      <c r="E24" s="320">
        <v>1</v>
      </c>
      <c r="F24" s="323"/>
      <c r="G24" s="341"/>
      <c r="H24" s="277">
        <f t="shared" si="2"/>
        <v>0</v>
      </c>
      <c r="I24" s="278">
        <f t="shared" si="3"/>
        <v>0</v>
      </c>
      <c r="J24" s="147"/>
    </row>
    <row r="25" spans="1:10" ht="15" customHeight="1" x14ac:dyDescent="0.2">
      <c r="A25" s="270"/>
      <c r="B25" s="271" t="s">
        <v>42</v>
      </c>
      <c r="C25" s="64" t="s">
        <v>237</v>
      </c>
      <c r="D25" s="320" t="s">
        <v>633</v>
      </c>
      <c r="E25" s="320">
        <v>1</v>
      </c>
      <c r="F25" s="323"/>
      <c r="G25" s="341"/>
      <c r="H25" s="277">
        <f t="shared" si="2"/>
        <v>0</v>
      </c>
      <c r="I25" s="278">
        <f t="shared" si="3"/>
        <v>0</v>
      </c>
      <c r="J25" s="147"/>
    </row>
    <row r="26" spans="1:10" ht="15" customHeight="1" x14ac:dyDescent="0.2">
      <c r="A26" s="270"/>
      <c r="B26" s="271" t="s">
        <v>43</v>
      </c>
      <c r="C26" s="64" t="s">
        <v>238</v>
      </c>
      <c r="D26" s="320" t="s">
        <v>633</v>
      </c>
      <c r="E26" s="320">
        <v>2</v>
      </c>
      <c r="F26" s="323"/>
      <c r="G26" s="341"/>
      <c r="H26" s="277">
        <f t="shared" si="2"/>
        <v>0</v>
      </c>
      <c r="I26" s="278">
        <f t="shared" si="3"/>
        <v>0</v>
      </c>
      <c r="J26" s="147"/>
    </row>
    <row r="27" spans="1:10" ht="15" customHeight="1" x14ac:dyDescent="0.2">
      <c r="A27" s="270"/>
      <c r="B27" s="271" t="s">
        <v>44</v>
      </c>
      <c r="C27" s="64" t="s">
        <v>239</v>
      </c>
      <c r="D27" s="320" t="s">
        <v>38</v>
      </c>
      <c r="E27" s="320">
        <v>2</v>
      </c>
      <c r="F27" s="323"/>
      <c r="G27" s="341"/>
      <c r="H27" s="277">
        <f t="shared" si="2"/>
        <v>0</v>
      </c>
      <c r="I27" s="278">
        <f t="shared" si="3"/>
        <v>0</v>
      </c>
      <c r="J27" s="147"/>
    </row>
    <row r="28" spans="1:10" ht="6" customHeight="1" x14ac:dyDescent="0.2">
      <c r="A28" s="270"/>
      <c r="B28" s="271"/>
      <c r="C28" s="64"/>
      <c r="D28" s="320"/>
      <c r="E28" s="320"/>
      <c r="F28" s="596"/>
      <c r="G28" s="597"/>
      <c r="H28" s="277"/>
      <c r="I28" s="278"/>
      <c r="J28" s="147"/>
    </row>
    <row r="29" spans="1:10" ht="15" customHeight="1" x14ac:dyDescent="0.2">
      <c r="A29" s="273">
        <v>3</v>
      </c>
      <c r="B29" s="271"/>
      <c r="C29" s="275" t="s">
        <v>381</v>
      </c>
      <c r="D29" s="320" t="s">
        <v>38</v>
      </c>
      <c r="E29" s="320">
        <v>1</v>
      </c>
      <c r="F29" s="323"/>
      <c r="G29" s="341"/>
      <c r="H29" s="590">
        <f t="shared" ref="H29" si="4">+E29*F29</f>
        <v>0</v>
      </c>
      <c r="I29" s="591">
        <f t="shared" ref="I29" si="5">+E29*G29</f>
        <v>0</v>
      </c>
      <c r="J29" s="147"/>
    </row>
    <row r="30" spans="1:10" ht="6" customHeight="1" x14ac:dyDescent="0.2">
      <c r="A30" s="273"/>
      <c r="B30" s="271"/>
      <c r="C30" s="275"/>
      <c r="D30" s="320"/>
      <c r="E30" s="320"/>
      <c r="F30" s="596"/>
      <c r="G30" s="597"/>
      <c r="H30" s="277"/>
      <c r="I30" s="278"/>
      <c r="J30" s="147"/>
    </row>
    <row r="31" spans="1:10" ht="15" customHeight="1" x14ac:dyDescent="0.2">
      <c r="A31" s="273">
        <v>4</v>
      </c>
      <c r="B31" s="271"/>
      <c r="C31" s="275" t="s">
        <v>471</v>
      </c>
      <c r="D31" s="324"/>
      <c r="E31" s="324"/>
      <c r="F31" s="596"/>
      <c r="G31" s="597"/>
      <c r="H31" s="279">
        <f>SUM(H32:H33)</f>
        <v>0</v>
      </c>
      <c r="I31" s="280">
        <f>SUM(I32:I33)</f>
        <v>0</v>
      </c>
      <c r="J31" s="147"/>
    </row>
    <row r="32" spans="1:10" ht="15" customHeight="1" x14ac:dyDescent="0.2">
      <c r="A32" s="270"/>
      <c r="B32" s="271" t="s">
        <v>55</v>
      </c>
      <c r="C32" s="64" t="s">
        <v>382</v>
      </c>
      <c r="D32" s="320" t="s">
        <v>38</v>
      </c>
      <c r="E32" s="320">
        <v>1</v>
      </c>
      <c r="F32" s="323"/>
      <c r="G32" s="341"/>
      <c r="H32" s="277">
        <f t="shared" ref="H32:H33" si="6">+E32*F32</f>
        <v>0</v>
      </c>
      <c r="I32" s="278">
        <f t="shared" ref="I32:I33" si="7">+E32*G32</f>
        <v>0</v>
      </c>
      <c r="J32" s="147"/>
    </row>
    <row r="33" spans="1:10" ht="15" customHeight="1" x14ac:dyDescent="0.2">
      <c r="A33" s="270"/>
      <c r="B33" s="271" t="s">
        <v>56</v>
      </c>
      <c r="C33" s="64" t="s">
        <v>241</v>
      </c>
      <c r="D33" s="320" t="s">
        <v>633</v>
      </c>
      <c r="E33" s="320">
        <v>3</v>
      </c>
      <c r="F33" s="323"/>
      <c r="G33" s="341"/>
      <c r="H33" s="277">
        <f t="shared" si="6"/>
        <v>0</v>
      </c>
      <c r="I33" s="278">
        <f t="shared" si="7"/>
        <v>0</v>
      </c>
      <c r="J33" s="147"/>
    </row>
    <row r="34" spans="1:10" ht="6.75" customHeight="1" x14ac:dyDescent="0.2">
      <c r="A34" s="270"/>
      <c r="B34" s="303"/>
      <c r="C34" s="64"/>
      <c r="D34" s="320"/>
      <c r="E34" s="320"/>
      <c r="F34" s="596"/>
      <c r="G34" s="597"/>
      <c r="H34" s="277"/>
      <c r="I34" s="278"/>
      <c r="J34" s="147"/>
    </row>
    <row r="35" spans="1:10" x14ac:dyDescent="0.2">
      <c r="A35" s="273" t="s">
        <v>383</v>
      </c>
      <c r="B35" s="281"/>
      <c r="C35" s="282" t="s">
        <v>243</v>
      </c>
      <c r="D35" s="628"/>
      <c r="E35" s="628"/>
      <c r="F35" s="596"/>
      <c r="G35" s="597"/>
      <c r="H35" s="279">
        <f>SUM(H36:H37)</f>
        <v>0</v>
      </c>
      <c r="I35" s="280">
        <f>SUM(I36:I37)</f>
        <v>0</v>
      </c>
    </row>
    <row r="36" spans="1:10" ht="15" customHeight="1" x14ac:dyDescent="0.2">
      <c r="A36" s="270"/>
      <c r="B36" s="271" t="s">
        <v>66</v>
      </c>
      <c r="C36" s="64" t="s">
        <v>245</v>
      </c>
      <c r="D36" s="320" t="s">
        <v>38</v>
      </c>
      <c r="E36" s="320">
        <v>1</v>
      </c>
      <c r="F36" s="323"/>
      <c r="G36" s="341"/>
      <c r="H36" s="277">
        <f t="shared" ref="H36:H37" si="8">+E36*F36</f>
        <v>0</v>
      </c>
      <c r="I36" s="278">
        <f t="shared" ref="I36:I37" si="9">+E36*G36</f>
        <v>0</v>
      </c>
      <c r="J36" s="147"/>
    </row>
    <row r="37" spans="1:10" ht="15" customHeight="1" x14ac:dyDescent="0.2">
      <c r="A37" s="270"/>
      <c r="B37" s="271" t="s">
        <v>68</v>
      </c>
      <c r="C37" s="64" t="s">
        <v>242</v>
      </c>
      <c r="D37" s="320" t="s">
        <v>38</v>
      </c>
      <c r="E37" s="320">
        <v>1</v>
      </c>
      <c r="F37" s="323"/>
      <c r="G37" s="341"/>
      <c r="H37" s="277">
        <f t="shared" si="8"/>
        <v>0</v>
      </c>
      <c r="I37" s="278">
        <f t="shared" si="9"/>
        <v>0</v>
      </c>
      <c r="J37" s="147"/>
    </row>
    <row r="38" spans="1:10" ht="4.5" customHeight="1" x14ac:dyDescent="0.2">
      <c r="A38" s="270"/>
      <c r="B38" s="271"/>
      <c r="C38" s="64"/>
      <c r="D38" s="320"/>
      <c r="E38" s="320"/>
      <c r="F38" s="596"/>
      <c r="G38" s="597"/>
      <c r="H38" s="277"/>
      <c r="I38" s="278"/>
      <c r="J38" s="147"/>
    </row>
    <row r="39" spans="1:10" ht="15" customHeight="1" x14ac:dyDescent="0.2">
      <c r="A39" s="273">
        <v>6</v>
      </c>
      <c r="B39" s="281"/>
      <c r="C39" s="282" t="s">
        <v>247</v>
      </c>
      <c r="D39" s="628"/>
      <c r="E39" s="628"/>
      <c r="F39" s="596"/>
      <c r="G39" s="597"/>
      <c r="H39" s="279">
        <f>SUM(H40:H44)</f>
        <v>0</v>
      </c>
      <c r="I39" s="280">
        <f>SUM(I40:I44)</f>
        <v>0</v>
      </c>
      <c r="J39" s="147"/>
    </row>
    <row r="40" spans="1:10" ht="15" customHeight="1" x14ac:dyDescent="0.2">
      <c r="A40" s="270"/>
      <c r="B40" s="271" t="s">
        <v>223</v>
      </c>
      <c r="C40" s="64" t="s">
        <v>250</v>
      </c>
      <c r="D40" s="320" t="s">
        <v>38</v>
      </c>
      <c r="E40" s="320">
        <v>2</v>
      </c>
      <c r="F40" s="323"/>
      <c r="G40" s="341"/>
      <c r="H40" s="277">
        <f t="shared" ref="H40:H44" si="10">+E40*F40</f>
        <v>0</v>
      </c>
      <c r="I40" s="278">
        <f t="shared" ref="I40:I44" si="11">+E40*G40</f>
        <v>0</v>
      </c>
      <c r="J40" s="147"/>
    </row>
    <row r="41" spans="1:10" ht="15" customHeight="1" x14ac:dyDescent="0.2">
      <c r="A41" s="270"/>
      <c r="B41" s="271" t="s">
        <v>240</v>
      </c>
      <c r="C41" s="64" t="s">
        <v>251</v>
      </c>
      <c r="D41" s="320" t="s">
        <v>633</v>
      </c>
      <c r="E41" s="320">
        <v>3</v>
      </c>
      <c r="F41" s="323"/>
      <c r="G41" s="341"/>
      <c r="H41" s="277">
        <f t="shared" si="10"/>
        <v>0</v>
      </c>
      <c r="I41" s="278">
        <f t="shared" si="11"/>
        <v>0</v>
      </c>
      <c r="J41" s="147"/>
    </row>
    <row r="42" spans="1:10" ht="15" customHeight="1" x14ac:dyDescent="0.2">
      <c r="A42" s="270"/>
      <c r="B42" s="271" t="s">
        <v>224</v>
      </c>
      <c r="C42" s="64" t="s">
        <v>248</v>
      </c>
      <c r="D42" s="320" t="s">
        <v>38</v>
      </c>
      <c r="E42" s="320">
        <v>2</v>
      </c>
      <c r="F42" s="323"/>
      <c r="G42" s="341"/>
      <c r="H42" s="277">
        <f t="shared" si="10"/>
        <v>0</v>
      </c>
      <c r="I42" s="278">
        <f t="shared" si="11"/>
        <v>0</v>
      </c>
      <c r="J42" s="147"/>
    </row>
    <row r="43" spans="1:10" ht="15" customHeight="1" x14ac:dyDescent="0.2">
      <c r="A43" s="270"/>
      <c r="B43" s="271" t="s">
        <v>636</v>
      </c>
      <c r="C43" s="64" t="s">
        <v>249</v>
      </c>
      <c r="D43" s="320" t="s">
        <v>633</v>
      </c>
      <c r="E43" s="320">
        <v>3</v>
      </c>
      <c r="F43" s="323"/>
      <c r="G43" s="341"/>
      <c r="H43" s="277">
        <f t="shared" si="10"/>
        <v>0</v>
      </c>
      <c r="I43" s="278">
        <f t="shared" si="11"/>
        <v>0</v>
      </c>
      <c r="J43" s="147"/>
    </row>
    <row r="44" spans="1:10" ht="15" customHeight="1" x14ac:dyDescent="0.2">
      <c r="A44" s="270"/>
      <c r="B44" s="271" t="s">
        <v>334</v>
      </c>
      <c r="C44" s="64" t="s">
        <v>384</v>
      </c>
      <c r="D44" s="320" t="s">
        <v>38</v>
      </c>
      <c r="E44" s="320">
        <v>1</v>
      </c>
      <c r="F44" s="323"/>
      <c r="G44" s="341"/>
      <c r="H44" s="277">
        <f t="shared" si="10"/>
        <v>0</v>
      </c>
      <c r="I44" s="278">
        <f t="shared" si="11"/>
        <v>0</v>
      </c>
      <c r="J44" s="147"/>
    </row>
    <row r="45" spans="1:10" ht="5.25" customHeight="1" x14ac:dyDescent="0.2">
      <c r="A45" s="270"/>
      <c r="B45" s="271"/>
      <c r="C45" s="64"/>
      <c r="D45" s="320"/>
      <c r="E45" s="320"/>
      <c r="F45" s="596"/>
      <c r="G45" s="597"/>
      <c r="H45" s="277"/>
      <c r="I45" s="278"/>
      <c r="J45" s="147"/>
    </row>
    <row r="46" spans="1:10" ht="15" customHeight="1" x14ac:dyDescent="0.2">
      <c r="A46" s="273">
        <v>7</v>
      </c>
      <c r="B46" s="271"/>
      <c r="C46" s="282" t="s">
        <v>637</v>
      </c>
      <c r="D46" s="628"/>
      <c r="E46" s="628"/>
      <c r="F46" s="596"/>
      <c r="G46" s="597"/>
      <c r="H46" s="279">
        <f>SUM(H47:H58)</f>
        <v>0</v>
      </c>
      <c r="I46" s="280">
        <f>SUM(I47:I58)</f>
        <v>0</v>
      </c>
      <c r="J46" s="147"/>
    </row>
    <row r="47" spans="1:10" ht="15" customHeight="1" x14ac:dyDescent="0.2">
      <c r="A47" s="270"/>
      <c r="B47" s="271" t="s">
        <v>86</v>
      </c>
      <c r="C47" s="64" t="s">
        <v>385</v>
      </c>
      <c r="D47" s="320" t="s">
        <v>38</v>
      </c>
      <c r="E47" s="320">
        <v>2</v>
      </c>
      <c r="F47" s="323"/>
      <c r="G47" s="341"/>
      <c r="H47" s="277">
        <f t="shared" ref="H47:H88" si="12">+E47*F47</f>
        <v>0</v>
      </c>
      <c r="I47" s="278">
        <f t="shared" ref="I47:I88" si="13">+E47*G47</f>
        <v>0</v>
      </c>
      <c r="J47" s="147"/>
    </row>
    <row r="48" spans="1:10" ht="15" customHeight="1" x14ac:dyDescent="0.2">
      <c r="A48" s="270"/>
      <c r="B48" s="271" t="s">
        <v>87</v>
      </c>
      <c r="C48" s="64" t="s">
        <v>257</v>
      </c>
      <c r="D48" s="320" t="s">
        <v>633</v>
      </c>
      <c r="E48" s="320">
        <v>2</v>
      </c>
      <c r="F48" s="323"/>
      <c r="G48" s="341"/>
      <c r="H48" s="277">
        <f t="shared" si="12"/>
        <v>0</v>
      </c>
      <c r="I48" s="278">
        <f t="shared" si="13"/>
        <v>0</v>
      </c>
      <c r="J48" s="147"/>
    </row>
    <row r="49" spans="1:10" ht="15" customHeight="1" x14ac:dyDescent="0.2">
      <c r="A49" s="270"/>
      <c r="B49" s="271" t="s">
        <v>88</v>
      </c>
      <c r="C49" s="64" t="s">
        <v>258</v>
      </c>
      <c r="D49" s="320" t="s">
        <v>633</v>
      </c>
      <c r="E49" s="320">
        <v>2</v>
      </c>
      <c r="F49" s="323"/>
      <c r="G49" s="341"/>
      <c r="H49" s="277">
        <f t="shared" si="12"/>
        <v>0</v>
      </c>
      <c r="I49" s="278">
        <f t="shared" si="13"/>
        <v>0</v>
      </c>
      <c r="J49" s="147"/>
    </row>
    <row r="50" spans="1:10" ht="15" customHeight="1" x14ac:dyDescent="0.2">
      <c r="A50" s="270"/>
      <c r="B50" s="271" t="s">
        <v>89</v>
      </c>
      <c r="C50" s="64" t="s">
        <v>386</v>
      </c>
      <c r="D50" s="320" t="s">
        <v>38</v>
      </c>
      <c r="E50" s="320">
        <v>2</v>
      </c>
      <c r="F50" s="323"/>
      <c r="G50" s="341"/>
      <c r="H50" s="277">
        <f t="shared" si="12"/>
        <v>0</v>
      </c>
      <c r="I50" s="278">
        <f t="shared" si="13"/>
        <v>0</v>
      </c>
      <c r="J50" s="147"/>
    </row>
    <row r="51" spans="1:10" ht="15" customHeight="1" x14ac:dyDescent="0.2">
      <c r="A51" s="270"/>
      <c r="B51" s="271" t="s">
        <v>90</v>
      </c>
      <c r="C51" s="64" t="s">
        <v>387</v>
      </c>
      <c r="D51" s="320" t="s">
        <v>38</v>
      </c>
      <c r="E51" s="320">
        <v>2</v>
      </c>
      <c r="F51" s="323"/>
      <c r="G51" s="341"/>
      <c r="H51" s="277">
        <f t="shared" si="12"/>
        <v>0</v>
      </c>
      <c r="I51" s="278">
        <f t="shared" si="13"/>
        <v>0</v>
      </c>
      <c r="J51" s="147"/>
    </row>
    <row r="52" spans="1:10" ht="15" customHeight="1" x14ac:dyDescent="0.2">
      <c r="A52" s="270"/>
      <c r="B52" s="271" t="s">
        <v>91</v>
      </c>
      <c r="C52" s="64" t="s">
        <v>388</v>
      </c>
      <c r="D52" s="320" t="s">
        <v>38</v>
      </c>
      <c r="E52" s="320">
        <v>2</v>
      </c>
      <c r="F52" s="323"/>
      <c r="G52" s="341"/>
      <c r="H52" s="277">
        <f t="shared" si="12"/>
        <v>0</v>
      </c>
      <c r="I52" s="278">
        <f t="shared" si="13"/>
        <v>0</v>
      </c>
      <c r="J52" s="147"/>
    </row>
    <row r="53" spans="1:10" ht="15" customHeight="1" x14ac:dyDescent="0.2">
      <c r="A53" s="270"/>
      <c r="B53" s="271" t="s">
        <v>638</v>
      </c>
      <c r="C53" s="64" t="s">
        <v>389</v>
      </c>
      <c r="D53" s="320" t="s">
        <v>38</v>
      </c>
      <c r="E53" s="320">
        <v>2</v>
      </c>
      <c r="F53" s="323"/>
      <c r="G53" s="341"/>
      <c r="H53" s="277">
        <f t="shared" si="12"/>
        <v>0</v>
      </c>
      <c r="I53" s="278">
        <f t="shared" si="13"/>
        <v>0</v>
      </c>
      <c r="J53" s="147"/>
    </row>
    <row r="54" spans="1:10" ht="15" customHeight="1" x14ac:dyDescent="0.2">
      <c r="A54" s="270"/>
      <c r="B54" s="271" t="s">
        <v>639</v>
      </c>
      <c r="C54" s="64" t="s">
        <v>390</v>
      </c>
      <c r="D54" s="320" t="s">
        <v>38</v>
      </c>
      <c r="E54" s="320">
        <v>2</v>
      </c>
      <c r="F54" s="323"/>
      <c r="G54" s="341"/>
      <c r="H54" s="277">
        <f t="shared" si="12"/>
        <v>0</v>
      </c>
      <c r="I54" s="278">
        <f t="shared" si="13"/>
        <v>0</v>
      </c>
      <c r="J54" s="147"/>
    </row>
    <row r="55" spans="1:10" ht="15" customHeight="1" x14ac:dyDescent="0.2">
      <c r="A55" s="270"/>
      <c r="B55" s="271" t="s">
        <v>640</v>
      </c>
      <c r="C55" s="64" t="s">
        <v>391</v>
      </c>
      <c r="D55" s="320" t="s">
        <v>633</v>
      </c>
      <c r="E55" s="320">
        <v>2</v>
      </c>
      <c r="F55" s="323"/>
      <c r="G55" s="341"/>
      <c r="H55" s="277">
        <f t="shared" si="12"/>
        <v>0</v>
      </c>
      <c r="I55" s="278">
        <f t="shared" si="13"/>
        <v>0</v>
      </c>
      <c r="J55" s="147"/>
    </row>
    <row r="56" spans="1:10" ht="15" customHeight="1" x14ac:dyDescent="0.2">
      <c r="A56" s="270"/>
      <c r="B56" s="271" t="s">
        <v>641</v>
      </c>
      <c r="C56" s="64" t="s">
        <v>259</v>
      </c>
      <c r="D56" s="320" t="s">
        <v>38</v>
      </c>
      <c r="E56" s="320">
        <v>1</v>
      </c>
      <c r="F56" s="323"/>
      <c r="G56" s="341"/>
      <c r="H56" s="277">
        <f t="shared" si="12"/>
        <v>0</v>
      </c>
      <c r="I56" s="278">
        <f t="shared" si="13"/>
        <v>0</v>
      </c>
      <c r="J56" s="147"/>
    </row>
    <row r="57" spans="1:10" ht="15" customHeight="1" x14ac:dyDescent="0.2">
      <c r="A57" s="270"/>
      <c r="B57" s="271" t="s">
        <v>642</v>
      </c>
      <c r="C57" s="64" t="s">
        <v>554</v>
      </c>
      <c r="D57" s="320" t="s">
        <v>38</v>
      </c>
      <c r="E57" s="320">
        <v>2</v>
      </c>
      <c r="F57" s="323"/>
      <c r="G57" s="341"/>
      <c r="H57" s="277">
        <f t="shared" si="12"/>
        <v>0</v>
      </c>
      <c r="I57" s="278">
        <f t="shared" si="13"/>
        <v>0</v>
      </c>
      <c r="J57" s="147"/>
    </row>
    <row r="58" spans="1:10" ht="15" customHeight="1" x14ac:dyDescent="0.2">
      <c r="A58" s="270"/>
      <c r="B58" s="271" t="s">
        <v>643</v>
      </c>
      <c r="C58" s="64" t="s">
        <v>555</v>
      </c>
      <c r="D58" s="320" t="s">
        <v>38</v>
      </c>
      <c r="E58" s="320">
        <v>1</v>
      </c>
      <c r="F58" s="323"/>
      <c r="G58" s="341"/>
      <c r="H58" s="277">
        <f t="shared" si="12"/>
        <v>0</v>
      </c>
      <c r="I58" s="278">
        <f t="shared" si="13"/>
        <v>0</v>
      </c>
      <c r="J58" s="147"/>
    </row>
    <row r="59" spans="1:10" ht="4.5" customHeight="1" x14ac:dyDescent="0.2">
      <c r="A59" s="270"/>
      <c r="B59" s="271"/>
      <c r="C59" s="64"/>
      <c r="D59" s="320"/>
      <c r="E59" s="320"/>
      <c r="F59" s="596"/>
      <c r="G59" s="597"/>
      <c r="H59" s="277"/>
      <c r="I59" s="278"/>
      <c r="J59" s="147"/>
    </row>
    <row r="60" spans="1:10" ht="15" customHeight="1" x14ac:dyDescent="0.2">
      <c r="A60" s="273">
        <v>8</v>
      </c>
      <c r="B60" s="271"/>
      <c r="C60" s="282" t="s">
        <v>392</v>
      </c>
      <c r="D60" s="320"/>
      <c r="E60" s="320"/>
      <c r="F60" s="596"/>
      <c r="G60" s="597"/>
      <c r="H60" s="279">
        <f>SUM(H61:H65)</f>
        <v>0</v>
      </c>
      <c r="I60" s="591">
        <f>SUM(I61:I65)</f>
        <v>0</v>
      </c>
      <c r="J60" s="147"/>
    </row>
    <row r="61" spans="1:10" ht="15" customHeight="1" x14ac:dyDescent="0.2">
      <c r="A61" s="270"/>
      <c r="B61" s="271" t="s">
        <v>532</v>
      </c>
      <c r="C61" s="64" t="s">
        <v>393</v>
      </c>
      <c r="D61" s="320" t="s">
        <v>38</v>
      </c>
      <c r="E61" s="320">
        <v>1</v>
      </c>
      <c r="F61" s="323"/>
      <c r="G61" s="341"/>
      <c r="H61" s="277">
        <f t="shared" ref="H61:H65" si="14">+E61*F61</f>
        <v>0</v>
      </c>
      <c r="I61" s="278">
        <f t="shared" ref="I61:I65" si="15">+E61*G61</f>
        <v>0</v>
      </c>
      <c r="J61" s="147"/>
    </row>
    <row r="62" spans="1:10" ht="15" customHeight="1" x14ac:dyDescent="0.2">
      <c r="A62" s="270"/>
      <c r="B62" s="271" t="s">
        <v>533</v>
      </c>
      <c r="C62" s="64" t="s">
        <v>472</v>
      </c>
      <c r="D62" s="320" t="s">
        <v>38</v>
      </c>
      <c r="E62" s="320">
        <v>2</v>
      </c>
      <c r="F62" s="323"/>
      <c r="G62" s="341"/>
      <c r="H62" s="277">
        <f t="shared" si="14"/>
        <v>0</v>
      </c>
      <c r="I62" s="278">
        <f t="shared" si="15"/>
        <v>0</v>
      </c>
      <c r="J62" s="147"/>
    </row>
    <row r="63" spans="1:10" ht="15" customHeight="1" x14ac:dyDescent="0.2">
      <c r="A63" s="270"/>
      <c r="B63" s="271" t="s">
        <v>644</v>
      </c>
      <c r="C63" s="64" t="s">
        <v>394</v>
      </c>
      <c r="D63" s="320" t="s">
        <v>38</v>
      </c>
      <c r="E63" s="320">
        <v>1</v>
      </c>
      <c r="F63" s="323"/>
      <c r="G63" s="341"/>
      <c r="H63" s="277">
        <f t="shared" si="14"/>
        <v>0</v>
      </c>
      <c r="I63" s="278">
        <f t="shared" si="15"/>
        <v>0</v>
      </c>
      <c r="J63" s="147"/>
    </row>
    <row r="64" spans="1:10" ht="15" customHeight="1" x14ac:dyDescent="0.2">
      <c r="A64" s="270"/>
      <c r="B64" s="271" t="s">
        <v>645</v>
      </c>
      <c r="C64" s="64" t="s">
        <v>395</v>
      </c>
      <c r="D64" s="320" t="s">
        <v>38</v>
      </c>
      <c r="E64" s="320">
        <v>1</v>
      </c>
      <c r="F64" s="323"/>
      <c r="G64" s="341"/>
      <c r="H64" s="277">
        <f t="shared" si="14"/>
        <v>0</v>
      </c>
      <c r="I64" s="278">
        <f t="shared" si="15"/>
        <v>0</v>
      </c>
      <c r="J64" s="147"/>
    </row>
    <row r="65" spans="1:10" ht="15" customHeight="1" x14ac:dyDescent="0.2">
      <c r="A65" s="270"/>
      <c r="B65" s="271" t="s">
        <v>646</v>
      </c>
      <c r="C65" s="64" t="s">
        <v>260</v>
      </c>
      <c r="D65" s="320" t="s">
        <v>38</v>
      </c>
      <c r="E65" s="320">
        <v>1</v>
      </c>
      <c r="F65" s="323"/>
      <c r="G65" s="341"/>
      <c r="H65" s="277">
        <f t="shared" si="14"/>
        <v>0</v>
      </c>
      <c r="I65" s="278">
        <f t="shared" si="15"/>
        <v>0</v>
      </c>
      <c r="J65" s="147"/>
    </row>
    <row r="66" spans="1:10" ht="4.5" customHeight="1" x14ac:dyDescent="0.2">
      <c r="A66" s="270"/>
      <c r="B66" s="271"/>
      <c r="C66" s="64"/>
      <c r="D66" s="320"/>
      <c r="E66" s="320"/>
      <c r="F66" s="596"/>
      <c r="G66" s="597"/>
      <c r="H66" s="277"/>
      <c r="I66" s="278"/>
      <c r="J66" s="147"/>
    </row>
    <row r="67" spans="1:10" ht="15" customHeight="1" x14ac:dyDescent="0.2">
      <c r="A67" s="273">
        <v>9</v>
      </c>
      <c r="B67" s="271"/>
      <c r="C67" s="282" t="s">
        <v>396</v>
      </c>
      <c r="D67" s="320"/>
      <c r="E67" s="320"/>
      <c r="F67" s="596"/>
      <c r="G67" s="597"/>
      <c r="H67" s="279">
        <f>SUM(H68:H71)</f>
        <v>0</v>
      </c>
      <c r="I67" s="591">
        <f>SUM(I68:I71)</f>
        <v>0</v>
      </c>
      <c r="J67" s="147"/>
    </row>
    <row r="68" spans="1:10" ht="15" customHeight="1" x14ac:dyDescent="0.2">
      <c r="A68" s="270"/>
      <c r="B68" s="271" t="s">
        <v>135</v>
      </c>
      <c r="C68" s="64" t="s">
        <v>397</v>
      </c>
      <c r="D68" s="320" t="s">
        <v>38</v>
      </c>
      <c r="E68" s="320">
        <v>1</v>
      </c>
      <c r="F68" s="323"/>
      <c r="G68" s="341"/>
      <c r="H68" s="277">
        <f t="shared" ref="H68:H71" si="16">+E68*F68</f>
        <v>0</v>
      </c>
      <c r="I68" s="278">
        <f t="shared" ref="I68:I71" si="17">+E68*G68</f>
        <v>0</v>
      </c>
      <c r="J68" s="147"/>
    </row>
    <row r="69" spans="1:10" ht="15" customHeight="1" x14ac:dyDescent="0.2">
      <c r="A69" s="270"/>
      <c r="B69" s="271" t="s">
        <v>137</v>
      </c>
      <c r="C69" s="64" t="s">
        <v>398</v>
      </c>
      <c r="D69" s="320" t="s">
        <v>38</v>
      </c>
      <c r="E69" s="320">
        <v>1</v>
      </c>
      <c r="F69" s="323"/>
      <c r="G69" s="341"/>
      <c r="H69" s="277">
        <f t="shared" si="16"/>
        <v>0</v>
      </c>
      <c r="I69" s="278">
        <f t="shared" si="17"/>
        <v>0</v>
      </c>
      <c r="J69" s="147"/>
    </row>
    <row r="70" spans="1:10" ht="15" customHeight="1" x14ac:dyDescent="0.2">
      <c r="A70" s="270"/>
      <c r="B70" s="271" t="s">
        <v>139</v>
      </c>
      <c r="C70" s="64" t="s">
        <v>261</v>
      </c>
      <c r="D70" s="320" t="s">
        <v>633</v>
      </c>
      <c r="E70" s="320">
        <v>1</v>
      </c>
      <c r="F70" s="323"/>
      <c r="G70" s="341"/>
      <c r="H70" s="277">
        <f t="shared" si="16"/>
        <v>0</v>
      </c>
      <c r="I70" s="278">
        <f t="shared" si="17"/>
        <v>0</v>
      </c>
      <c r="J70" s="147"/>
    </row>
    <row r="71" spans="1:10" ht="15" customHeight="1" x14ac:dyDescent="0.2">
      <c r="A71" s="270"/>
      <c r="B71" s="271" t="s">
        <v>141</v>
      </c>
      <c r="C71" s="64" t="s">
        <v>399</v>
      </c>
      <c r="D71" s="320" t="s">
        <v>38</v>
      </c>
      <c r="E71" s="320">
        <v>1</v>
      </c>
      <c r="F71" s="323"/>
      <c r="G71" s="341"/>
      <c r="H71" s="277">
        <f t="shared" si="16"/>
        <v>0</v>
      </c>
      <c r="I71" s="278">
        <f t="shared" si="17"/>
        <v>0</v>
      </c>
      <c r="J71" s="147"/>
    </row>
    <row r="72" spans="1:10" ht="2.25" customHeight="1" x14ac:dyDescent="0.2">
      <c r="A72" s="270"/>
      <c r="B72" s="271"/>
      <c r="C72" s="64"/>
      <c r="D72" s="320"/>
      <c r="E72" s="320"/>
      <c r="F72" s="596"/>
      <c r="G72" s="597"/>
      <c r="H72" s="277"/>
      <c r="I72" s="278"/>
      <c r="J72" s="147"/>
    </row>
    <row r="73" spans="1:10" ht="25.5" x14ac:dyDescent="0.2">
      <c r="A73" s="273">
        <v>10</v>
      </c>
      <c r="B73" s="271"/>
      <c r="C73" s="282" t="s">
        <v>647</v>
      </c>
      <c r="D73" s="628"/>
      <c r="E73" s="628"/>
      <c r="F73" s="596"/>
      <c r="G73" s="597"/>
      <c r="H73" s="279">
        <f>SUM(H74:H76)</f>
        <v>0</v>
      </c>
      <c r="I73" s="280">
        <f>SUM(I74:I76)</f>
        <v>0</v>
      </c>
    </row>
    <row r="74" spans="1:10" x14ac:dyDescent="0.2">
      <c r="A74" s="270"/>
      <c r="B74" s="271" t="s">
        <v>244</v>
      </c>
      <c r="C74" s="64" t="s">
        <v>400</v>
      </c>
      <c r="D74" s="320" t="s">
        <v>38</v>
      </c>
      <c r="E74" s="320">
        <v>1</v>
      </c>
      <c r="F74" s="323"/>
      <c r="G74" s="341"/>
      <c r="H74" s="277">
        <f>+E74*F74</f>
        <v>0</v>
      </c>
      <c r="I74" s="278">
        <f>+E74*G74</f>
        <v>0</v>
      </c>
    </row>
    <row r="75" spans="1:10" x14ac:dyDescent="0.2">
      <c r="A75" s="270"/>
      <c r="B75" s="271" t="s">
        <v>246</v>
      </c>
      <c r="C75" s="64" t="s">
        <v>401</v>
      </c>
      <c r="D75" s="320" t="s">
        <v>38</v>
      </c>
      <c r="E75" s="320">
        <v>1</v>
      </c>
      <c r="F75" s="323"/>
      <c r="G75" s="341"/>
      <c r="H75" s="277">
        <f>+E75*F75</f>
        <v>0</v>
      </c>
      <c r="I75" s="278">
        <f>+E75*G75</f>
        <v>0</v>
      </c>
    </row>
    <row r="76" spans="1:10" x14ac:dyDescent="0.2">
      <c r="A76" s="270"/>
      <c r="B76" s="271" t="s">
        <v>310</v>
      </c>
      <c r="C76" s="64" t="s">
        <v>402</v>
      </c>
      <c r="D76" s="320" t="s">
        <v>38</v>
      </c>
      <c r="E76" s="320">
        <v>1</v>
      </c>
      <c r="F76" s="323"/>
      <c r="G76" s="341"/>
      <c r="H76" s="277">
        <f>+E76*F76</f>
        <v>0</v>
      </c>
      <c r="I76" s="278">
        <f>+E76*G76</f>
        <v>0</v>
      </c>
    </row>
    <row r="77" spans="1:10" ht="6.75" customHeight="1" x14ac:dyDescent="0.2">
      <c r="A77" s="270"/>
      <c r="B77" s="271"/>
      <c r="C77" s="272"/>
      <c r="D77" s="320"/>
      <c r="E77" s="320"/>
      <c r="F77" s="596"/>
      <c r="G77" s="597"/>
      <c r="H77" s="277"/>
      <c r="I77" s="278"/>
      <c r="J77" s="147"/>
    </row>
    <row r="78" spans="1:10" ht="15" customHeight="1" x14ac:dyDescent="0.2">
      <c r="A78" s="273">
        <v>11</v>
      </c>
      <c r="B78" s="271"/>
      <c r="C78" s="282" t="s">
        <v>264</v>
      </c>
      <c r="D78" s="628"/>
      <c r="E78" s="628"/>
      <c r="F78" s="596"/>
      <c r="G78" s="597"/>
      <c r="H78" s="279">
        <f>SUM(H79:H82)</f>
        <v>0</v>
      </c>
      <c r="I78" s="280">
        <f>SUM(I79:I82)</f>
        <v>0</v>
      </c>
      <c r="J78" s="147"/>
    </row>
    <row r="79" spans="1:10" ht="15" customHeight="1" x14ac:dyDescent="0.2">
      <c r="A79" s="270"/>
      <c r="B79" s="271" t="s">
        <v>163</v>
      </c>
      <c r="C79" s="64" t="s">
        <v>403</v>
      </c>
      <c r="D79" s="320" t="s">
        <v>36</v>
      </c>
      <c r="E79" s="583">
        <v>1</v>
      </c>
      <c r="F79" s="323"/>
      <c r="G79" s="341"/>
      <c r="H79" s="277">
        <f t="shared" si="12"/>
        <v>0</v>
      </c>
      <c r="I79" s="278">
        <f t="shared" si="13"/>
        <v>0</v>
      </c>
      <c r="J79" s="147"/>
    </row>
    <row r="80" spans="1:10" ht="25.5" x14ac:dyDescent="0.2">
      <c r="A80" s="270"/>
      <c r="B80" s="271" t="s">
        <v>165</v>
      </c>
      <c r="C80" s="64" t="s">
        <v>404</v>
      </c>
      <c r="D80" s="320" t="s">
        <v>36</v>
      </c>
      <c r="E80" s="583">
        <v>1</v>
      </c>
      <c r="F80" s="323"/>
      <c r="G80" s="341"/>
      <c r="H80" s="277">
        <f t="shared" si="12"/>
        <v>0</v>
      </c>
      <c r="I80" s="278">
        <f t="shared" si="13"/>
        <v>0</v>
      </c>
      <c r="J80" s="147"/>
    </row>
    <row r="81" spans="1:16" ht="15" customHeight="1" x14ac:dyDescent="0.2">
      <c r="A81" s="284"/>
      <c r="B81" s="271" t="s">
        <v>167</v>
      </c>
      <c r="C81" s="64" t="s">
        <v>405</v>
      </c>
      <c r="D81" s="320" t="s">
        <v>36</v>
      </c>
      <c r="E81" s="583">
        <v>1</v>
      </c>
      <c r="F81" s="323"/>
      <c r="G81" s="341"/>
      <c r="H81" s="277">
        <f t="shared" si="12"/>
        <v>0</v>
      </c>
      <c r="I81" s="278">
        <f t="shared" si="13"/>
        <v>0</v>
      </c>
      <c r="J81" s="147"/>
    </row>
    <row r="82" spans="1:16" ht="18.399999999999999" customHeight="1" x14ac:dyDescent="0.2">
      <c r="A82" s="270"/>
      <c r="B82" s="271" t="s">
        <v>648</v>
      </c>
      <c r="C82" s="64" t="s">
        <v>406</v>
      </c>
      <c r="D82" s="320" t="s">
        <v>36</v>
      </c>
      <c r="E82" s="583">
        <v>1</v>
      </c>
      <c r="F82" s="323"/>
      <c r="G82" s="341"/>
      <c r="H82" s="277">
        <f t="shared" si="12"/>
        <v>0</v>
      </c>
      <c r="I82" s="278">
        <f t="shared" si="13"/>
        <v>0</v>
      </c>
      <c r="J82" s="147"/>
    </row>
    <row r="83" spans="1:16" ht="6.75" customHeight="1" x14ac:dyDescent="0.2">
      <c r="A83" s="270"/>
      <c r="B83" s="271"/>
      <c r="C83" s="285"/>
      <c r="D83" s="320"/>
      <c r="E83" s="583"/>
      <c r="F83" s="596"/>
      <c r="G83" s="597"/>
      <c r="H83" s="277"/>
      <c r="I83" s="278"/>
      <c r="J83" s="147"/>
    </row>
    <row r="84" spans="1:16" ht="15" customHeight="1" x14ac:dyDescent="0.2">
      <c r="A84" s="273">
        <v>12</v>
      </c>
      <c r="B84" s="271"/>
      <c r="C84" s="282" t="s">
        <v>407</v>
      </c>
      <c r="D84" s="628"/>
      <c r="E84" s="628"/>
      <c r="F84" s="596"/>
      <c r="G84" s="597"/>
      <c r="H84" s="279">
        <f>SUM(H85:H88)</f>
        <v>0</v>
      </c>
      <c r="I84" s="280">
        <f>SUM(I85:I88)</f>
        <v>0</v>
      </c>
      <c r="J84" s="147"/>
    </row>
    <row r="85" spans="1:16" ht="15" customHeight="1" x14ac:dyDescent="0.2">
      <c r="A85" s="270"/>
      <c r="B85" s="271" t="s">
        <v>598</v>
      </c>
      <c r="C85" s="64" t="s">
        <v>265</v>
      </c>
      <c r="D85" s="320" t="s">
        <v>36</v>
      </c>
      <c r="E85" s="583">
        <v>1</v>
      </c>
      <c r="F85" s="323"/>
      <c r="G85" s="341"/>
      <c r="H85" s="277">
        <f t="shared" si="12"/>
        <v>0</v>
      </c>
      <c r="I85" s="278">
        <f t="shared" si="13"/>
        <v>0</v>
      </c>
      <c r="J85" s="147"/>
    </row>
    <row r="86" spans="1:16" ht="15" customHeight="1" x14ac:dyDescent="0.2">
      <c r="A86" s="270"/>
      <c r="B86" s="271" t="s">
        <v>599</v>
      </c>
      <c r="C86" s="64" t="s">
        <v>266</v>
      </c>
      <c r="D86" s="320" t="s">
        <v>36</v>
      </c>
      <c r="E86" s="583">
        <v>1</v>
      </c>
      <c r="F86" s="323"/>
      <c r="G86" s="341"/>
      <c r="H86" s="277">
        <f t="shared" si="12"/>
        <v>0</v>
      </c>
      <c r="I86" s="278">
        <f t="shared" si="13"/>
        <v>0</v>
      </c>
      <c r="J86" s="147"/>
    </row>
    <row r="87" spans="1:16" ht="26.65" customHeight="1" x14ac:dyDescent="0.2">
      <c r="A87" s="270"/>
      <c r="B87" s="271" t="s">
        <v>649</v>
      </c>
      <c r="C87" s="64" t="s">
        <v>267</v>
      </c>
      <c r="D87" s="320" t="s">
        <v>36</v>
      </c>
      <c r="E87" s="583">
        <v>1</v>
      </c>
      <c r="F87" s="323"/>
      <c r="G87" s="341"/>
      <c r="H87" s="277">
        <f t="shared" si="12"/>
        <v>0</v>
      </c>
      <c r="I87" s="278">
        <f t="shared" si="13"/>
        <v>0</v>
      </c>
      <c r="J87" s="147"/>
    </row>
    <row r="88" spans="1:16" ht="25.5" x14ac:dyDescent="0.2">
      <c r="A88" s="270"/>
      <c r="B88" s="271" t="s">
        <v>650</v>
      </c>
      <c r="C88" s="64" t="s">
        <v>473</v>
      </c>
      <c r="D88" s="320" t="s">
        <v>36</v>
      </c>
      <c r="E88" s="583">
        <v>1</v>
      </c>
      <c r="F88" s="323"/>
      <c r="G88" s="341"/>
      <c r="H88" s="277">
        <f t="shared" si="12"/>
        <v>0</v>
      </c>
      <c r="I88" s="278">
        <f t="shared" si="13"/>
        <v>0</v>
      </c>
      <c r="J88" s="147"/>
    </row>
    <row r="89" spans="1:16" ht="5.25" customHeight="1" x14ac:dyDescent="0.2">
      <c r="A89" s="270"/>
      <c r="B89" s="271"/>
      <c r="C89" s="64"/>
      <c r="D89" s="320"/>
      <c r="E89" s="320"/>
      <c r="F89" s="596"/>
      <c r="G89" s="597"/>
      <c r="H89" s="277"/>
      <c r="I89" s="278"/>
      <c r="J89" s="147"/>
    </row>
    <row r="90" spans="1:16" ht="42.75" customHeight="1" x14ac:dyDescent="0.2">
      <c r="A90" s="273">
        <v>13</v>
      </c>
      <c r="B90" s="271"/>
      <c r="C90" s="282" t="s">
        <v>651</v>
      </c>
      <c r="D90" s="320" t="s">
        <v>36</v>
      </c>
      <c r="E90" s="320">
        <v>1</v>
      </c>
      <c r="F90" s="323"/>
      <c r="G90" s="341"/>
      <c r="H90" s="590">
        <f t="shared" ref="H90" si="18">+E90*F90</f>
        <v>0</v>
      </c>
      <c r="I90" s="591">
        <f t="shared" ref="I90" si="19">+E90*G90</f>
        <v>0</v>
      </c>
      <c r="J90" s="147"/>
    </row>
    <row r="91" spans="1:16" ht="6" customHeight="1" x14ac:dyDescent="0.2">
      <c r="A91" s="270"/>
      <c r="B91" s="271"/>
      <c r="C91" s="64"/>
      <c r="D91" s="320"/>
      <c r="E91" s="320"/>
      <c r="F91" s="596"/>
      <c r="G91" s="597"/>
      <c r="H91" s="277"/>
      <c r="I91" s="278"/>
      <c r="J91" s="147"/>
    </row>
    <row r="92" spans="1:16" ht="15" customHeight="1" x14ac:dyDescent="0.2">
      <c r="A92" s="273">
        <v>14</v>
      </c>
      <c r="B92" s="271"/>
      <c r="C92" s="282" t="s">
        <v>275</v>
      </c>
      <c r="D92" s="628"/>
      <c r="E92" s="628"/>
      <c r="F92" s="596"/>
      <c r="G92" s="597"/>
      <c r="H92" s="279">
        <f>SUM(H93:H94)</f>
        <v>0</v>
      </c>
      <c r="I92" s="280">
        <f>SUM(I93:I94)</f>
        <v>0</v>
      </c>
      <c r="J92" s="147"/>
    </row>
    <row r="93" spans="1:16" ht="16.899999999999999" customHeight="1" x14ac:dyDescent="0.2">
      <c r="A93" s="270"/>
      <c r="B93" s="271" t="s">
        <v>252</v>
      </c>
      <c r="C93" s="64" t="s">
        <v>474</v>
      </c>
      <c r="D93" s="320" t="s">
        <v>38</v>
      </c>
      <c r="E93" s="320">
        <v>1</v>
      </c>
      <c r="F93" s="323"/>
      <c r="G93" s="341"/>
      <c r="H93" s="277">
        <f t="shared" ref="H93:H94" si="20">+E93*F93</f>
        <v>0</v>
      </c>
      <c r="I93" s="278">
        <f t="shared" ref="I93:I94" si="21">+E93*G93</f>
        <v>0</v>
      </c>
      <c r="M93" s="19"/>
      <c r="N93" s="104"/>
      <c r="O93" s="105"/>
      <c r="P93" s="106"/>
    </row>
    <row r="94" spans="1:16" ht="18" customHeight="1" x14ac:dyDescent="0.2">
      <c r="A94" s="270"/>
      <c r="B94" s="271" t="s">
        <v>253</v>
      </c>
      <c r="C94" s="64" t="s">
        <v>475</v>
      </c>
      <c r="D94" s="320" t="s">
        <v>38</v>
      </c>
      <c r="E94" s="320">
        <v>1</v>
      </c>
      <c r="F94" s="323"/>
      <c r="G94" s="341"/>
      <c r="H94" s="277">
        <f t="shared" si="20"/>
        <v>0</v>
      </c>
      <c r="I94" s="278">
        <f t="shared" si="21"/>
        <v>0</v>
      </c>
      <c r="M94" s="19"/>
      <c r="N94" s="104"/>
      <c r="O94" s="105"/>
      <c r="P94" s="106"/>
    </row>
    <row r="95" spans="1:16" ht="6" customHeight="1" x14ac:dyDescent="0.2">
      <c r="A95" s="270"/>
      <c r="B95" s="271"/>
      <c r="C95" s="64"/>
      <c r="D95" s="320"/>
      <c r="E95" s="320"/>
      <c r="F95" s="596"/>
      <c r="G95" s="597"/>
      <c r="H95" s="277"/>
      <c r="I95" s="278"/>
      <c r="M95" s="19"/>
      <c r="N95" s="104"/>
      <c r="O95" s="105"/>
      <c r="P95" s="106"/>
    </row>
    <row r="96" spans="1:16" ht="25.5" customHeight="1" x14ac:dyDescent="0.2">
      <c r="A96" s="273">
        <v>15</v>
      </c>
      <c r="B96" s="271"/>
      <c r="C96" s="282" t="s">
        <v>652</v>
      </c>
      <c r="D96" s="320" t="s">
        <v>36</v>
      </c>
      <c r="E96" s="320">
        <v>1</v>
      </c>
      <c r="F96" s="323"/>
      <c r="G96" s="341"/>
      <c r="H96" s="590">
        <f t="shared" ref="H96" si="22">+E96*F96</f>
        <v>0</v>
      </c>
      <c r="I96" s="591">
        <f t="shared" ref="I96" si="23">+E96*G96</f>
        <v>0</v>
      </c>
      <c r="J96" s="147"/>
    </row>
    <row r="97" spans="1:16" ht="7.5" customHeight="1" x14ac:dyDescent="0.2">
      <c r="A97" s="270"/>
      <c r="B97" s="271"/>
      <c r="C97" s="64"/>
      <c r="D97" s="320"/>
      <c r="E97" s="320"/>
      <c r="F97" s="323"/>
      <c r="G97" s="341"/>
      <c r="H97" s="277"/>
      <c r="I97" s="278"/>
      <c r="M97" s="19"/>
      <c r="N97" s="104"/>
      <c r="O97" s="105"/>
      <c r="P97" s="106"/>
    </row>
    <row r="98" spans="1:16" ht="20.25" customHeight="1" x14ac:dyDescent="0.2">
      <c r="A98" s="273"/>
      <c r="B98" s="271"/>
      <c r="C98" s="282"/>
      <c r="D98" s="320"/>
      <c r="E98" s="320"/>
      <c r="F98" s="323"/>
      <c r="G98" s="341"/>
      <c r="H98" s="590"/>
      <c r="I98" s="591"/>
      <c r="M98" s="19"/>
      <c r="N98" s="104"/>
      <c r="O98" s="105"/>
      <c r="P98" s="106"/>
    </row>
    <row r="99" spans="1:16" ht="20.25" customHeight="1" x14ac:dyDescent="0.2">
      <c r="A99" s="273"/>
      <c r="B99" s="271"/>
      <c r="C99" s="282"/>
      <c r="D99" s="320"/>
      <c r="E99" s="320"/>
      <c r="F99" s="323"/>
      <c r="G99" s="341"/>
      <c r="H99" s="590"/>
      <c r="I99" s="591"/>
      <c r="M99" s="19"/>
      <c r="N99" s="104"/>
      <c r="O99" s="105"/>
      <c r="P99" s="106"/>
    </row>
    <row r="100" spans="1:16" ht="20.25" customHeight="1" x14ac:dyDescent="0.2">
      <c r="A100" s="273"/>
      <c r="B100" s="271"/>
      <c r="C100" s="282"/>
      <c r="D100" s="320"/>
      <c r="E100" s="320"/>
      <c r="F100" s="323"/>
      <c r="G100" s="341"/>
      <c r="H100" s="590"/>
      <c r="I100" s="591"/>
      <c r="M100" s="19"/>
      <c r="N100" s="104"/>
      <c r="O100" s="105"/>
      <c r="P100" s="106"/>
    </row>
    <row r="101" spans="1:16" ht="20.25" customHeight="1" x14ac:dyDescent="0.2">
      <c r="A101" s="273"/>
      <c r="B101" s="271"/>
      <c r="C101" s="282"/>
      <c r="D101" s="320"/>
      <c r="E101" s="320"/>
      <c r="F101" s="323"/>
      <c r="G101" s="341"/>
      <c r="H101" s="590"/>
      <c r="I101" s="591"/>
      <c r="M101" s="19"/>
      <c r="N101" s="104"/>
      <c r="O101" s="105"/>
      <c r="P101" s="106"/>
    </row>
    <row r="102" spans="1:16" ht="20.25" customHeight="1" x14ac:dyDescent="0.2">
      <c r="A102" s="273"/>
      <c r="B102" s="271"/>
      <c r="C102" s="282"/>
      <c r="D102" s="320"/>
      <c r="E102" s="320"/>
      <c r="F102" s="323"/>
      <c r="G102" s="341"/>
      <c r="H102" s="590"/>
      <c r="I102" s="591"/>
      <c r="M102" s="19"/>
      <c r="N102" s="104"/>
      <c r="O102" s="105"/>
      <c r="P102" s="106"/>
    </row>
    <row r="103" spans="1:16" ht="20.25" customHeight="1" x14ac:dyDescent="0.2">
      <c r="A103" s="273"/>
      <c r="B103" s="271"/>
      <c r="C103" s="282"/>
      <c r="D103" s="320"/>
      <c r="E103" s="320"/>
      <c r="F103" s="323"/>
      <c r="G103" s="341"/>
      <c r="H103" s="590"/>
      <c r="I103" s="591"/>
      <c r="M103" s="19"/>
      <c r="N103" s="104"/>
      <c r="O103" s="105"/>
      <c r="P103" s="106"/>
    </row>
    <row r="104" spans="1:16" ht="20.25" customHeight="1" x14ac:dyDescent="0.2">
      <c r="A104" s="273"/>
      <c r="B104" s="271"/>
      <c r="C104" s="282"/>
      <c r="D104" s="320"/>
      <c r="E104" s="320"/>
      <c r="F104" s="323"/>
      <c r="G104" s="341"/>
      <c r="H104" s="590"/>
      <c r="I104" s="591"/>
      <c r="M104" s="19"/>
      <c r="N104" s="104"/>
      <c r="O104" s="105"/>
      <c r="P104" s="106"/>
    </row>
    <row r="105" spans="1:16" ht="20.25" customHeight="1" x14ac:dyDescent="0.2">
      <c r="A105" s="273"/>
      <c r="B105" s="271"/>
      <c r="C105" s="282"/>
      <c r="D105" s="320"/>
      <c r="E105" s="320"/>
      <c r="F105" s="323"/>
      <c r="G105" s="341"/>
      <c r="H105" s="590"/>
      <c r="I105" s="591"/>
      <c r="M105" s="19"/>
      <c r="N105" s="104"/>
      <c r="O105" s="105"/>
      <c r="P105" s="106"/>
    </row>
    <row r="106" spans="1:16" ht="20.25" customHeight="1" x14ac:dyDescent="0.2">
      <c r="A106" s="273"/>
      <c r="B106" s="271"/>
      <c r="C106" s="282"/>
      <c r="D106" s="320"/>
      <c r="E106" s="320"/>
      <c r="F106" s="323"/>
      <c r="G106" s="341"/>
      <c r="H106" s="590"/>
      <c r="I106" s="591"/>
      <c r="M106" s="19"/>
      <c r="N106" s="104"/>
      <c r="O106" s="105"/>
      <c r="P106" s="106"/>
    </row>
    <row r="107" spans="1:16" ht="20.25" customHeight="1" x14ac:dyDescent="0.2">
      <c r="A107" s="273"/>
      <c r="B107" s="271"/>
      <c r="C107" s="282"/>
      <c r="D107" s="320"/>
      <c r="E107" s="320"/>
      <c r="F107" s="323"/>
      <c r="G107" s="341"/>
      <c r="H107" s="590"/>
      <c r="I107" s="591"/>
      <c r="M107" s="19"/>
      <c r="N107" s="104"/>
      <c r="O107" s="105"/>
      <c r="P107" s="106"/>
    </row>
    <row r="108" spans="1:16" ht="9" customHeight="1" thickBot="1" x14ac:dyDescent="0.25">
      <c r="A108" s="273"/>
      <c r="B108" s="271"/>
      <c r="C108" s="282"/>
      <c r="D108" s="320"/>
      <c r="E108" s="320"/>
      <c r="F108" s="323"/>
      <c r="G108" s="341"/>
      <c r="H108" s="590"/>
      <c r="I108" s="591"/>
      <c r="M108" s="19"/>
      <c r="N108" s="104"/>
      <c r="O108" s="105"/>
      <c r="P108" s="106"/>
    </row>
    <row r="109" spans="1:16" ht="13.5" thickBot="1" x14ac:dyDescent="0.25">
      <c r="A109" s="975" t="str">
        <f>+INDICE!C21</f>
        <v>C-3.4 Respuestos Ampliación ET Gral. Alvear</v>
      </c>
      <c r="B109" s="896"/>
      <c r="C109" s="896"/>
      <c r="D109" s="896"/>
      <c r="E109" s="896"/>
      <c r="F109" s="896" t="s">
        <v>169</v>
      </c>
      <c r="G109" s="897"/>
      <c r="H109" s="54">
        <f>+H8+H20+H29+H31+H35+H39+H46+H60+H67+H73+H78+H84+H90+H92+H96+SUM(H98:H107)</f>
        <v>0</v>
      </c>
      <c r="I109" s="266">
        <f>+I8+I20+I29+I31+I35+I39+I46+I60+I67+I73+I78+I84+I90+I92+I96</f>
        <v>0</v>
      </c>
    </row>
    <row r="110" spans="1:16" x14ac:dyDescent="0.2">
      <c r="A110" s="2" t="str">
        <f>'C 1.1'!$A$88</f>
        <v>Las cantidades son meramente orientativas, las mismas deben coincidir con lo presentado en la Oferta Técnica</v>
      </c>
    </row>
    <row r="111" spans="1:16" x14ac:dyDescent="0.2">
      <c r="A111" s="2" t="str">
        <f>'C 1.1'!$A$89</f>
        <v>El Oferente deberá ajustar el itemizado descripto en las filas disponibles en consonacia con lo descripto en la Oferta Técnica.</v>
      </c>
    </row>
    <row r="117" spans="4:9" ht="15.75" x14ac:dyDescent="0.25">
      <c r="D117" s="768" t="s">
        <v>572</v>
      </c>
      <c r="E117" s="768"/>
      <c r="F117" s="768"/>
      <c r="G117" s="18"/>
      <c r="H117" s="768" t="s">
        <v>572</v>
      </c>
      <c r="I117" s="768"/>
    </row>
    <row r="118" spans="4:9" ht="15.75" x14ac:dyDescent="0.25">
      <c r="D118" s="769" t="s">
        <v>671</v>
      </c>
      <c r="E118" s="769"/>
      <c r="F118" s="769"/>
      <c r="G118" s="18"/>
      <c r="H118" s="769" t="s">
        <v>573</v>
      </c>
      <c r="I118" s="769"/>
    </row>
    <row r="119" spans="4:9" x14ac:dyDescent="0.2">
      <c r="D119" s="19"/>
      <c r="E119" s="19"/>
      <c r="F119" s="18"/>
      <c r="G119" s="18"/>
      <c r="H119" s="18"/>
      <c r="I119" s="18"/>
    </row>
  </sheetData>
  <protectedRanges>
    <protectedRange sqref="F8:G19 F21:G27 F29:G29 F32:G33 F36:G38 F40:G44 F47:G58 F61:G65 F68:G71 F74:G76 F79:G82 F85:G88 F90:G90 F93:G94 F96:G96 F98:G98" name="Rango1_6_1_1"/>
    <protectedRange sqref="F20:G20 F28:G28" name="Rango1_6_1_2"/>
    <protectedRange sqref="F30:G30" name="Rango1_6_1_3"/>
    <protectedRange sqref="F31:G31 F34:G34" name="Rango1_6_1_4"/>
    <protectedRange sqref="F39:G39 F45:G45" name="Rango1_6_1_5"/>
    <protectedRange sqref="F35:G35" name="Rango1_6_1_6"/>
    <protectedRange sqref="F66:G67 F46:G46 F72:G73 F59:G60 F77:G78 F83:G84 F89:G89 F91:G92 F95:G95 F97:G97 F99:G108" name="Rango1_6_1_8"/>
  </protectedRanges>
  <mergeCells count="14">
    <mergeCell ref="D117:F117"/>
    <mergeCell ref="H117:I117"/>
    <mergeCell ref="D118:F118"/>
    <mergeCell ref="H118:I118"/>
    <mergeCell ref="A109:E109"/>
    <mergeCell ref="F109:G109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9" fitToHeight="0" orientation="landscape" r:id="rId1"/>
  <headerFooter>
    <oddHeader>&amp;L&amp;G&amp;R&amp;G</oddHeader>
  </headerFooter>
  <rowBreaks count="4" manualBreakCount="4">
    <brk id="34" max="8" man="1"/>
    <brk id="59" max="8" man="1"/>
    <brk id="82" max="8" man="1"/>
    <brk id="104" max="8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ADF6-DB10-4589-82EE-156D69E58721}">
  <sheetPr>
    <pageSetUpPr fitToPage="1"/>
  </sheetPr>
  <dimension ref="A1:M22"/>
  <sheetViews>
    <sheetView view="pageBreakPreview" zoomScale="60" zoomScaleNormal="100" workbookViewId="0">
      <selection activeCell="I46" sqref="I46"/>
    </sheetView>
  </sheetViews>
  <sheetFormatPr baseColWidth="10" defaultRowHeight="15.75" x14ac:dyDescent="0.25"/>
  <cols>
    <col min="1" max="1" width="8.42578125" style="161" customWidth="1"/>
    <col min="2" max="2" width="75.7109375" style="161" customWidth="1"/>
    <col min="3" max="3" width="7.7109375" style="161" customWidth="1"/>
    <col min="4" max="4" width="24.7109375" style="161" customWidth="1"/>
    <col min="5" max="5" width="25.42578125" style="161" bestFit="1" customWidth="1"/>
    <col min="6" max="6" width="8.5703125" style="161" customWidth="1"/>
    <col min="7" max="7" width="18.140625" style="161" bestFit="1" customWidth="1"/>
    <col min="9" max="9" width="47.85546875" bestFit="1" customWidth="1"/>
    <col min="11" max="11" width="6.5703125" bestFit="1" customWidth="1"/>
    <col min="14" max="16384" width="11.42578125" style="161"/>
  </cols>
  <sheetData>
    <row r="1" spans="1:13" s="14" customFormat="1" ht="66" customHeight="1" x14ac:dyDescent="0.25">
      <c r="A1" s="898" t="s">
        <v>414</v>
      </c>
      <c r="B1" s="899"/>
      <c r="C1" s="899"/>
      <c r="D1" s="899"/>
      <c r="E1" s="900"/>
      <c r="H1"/>
      <c r="I1"/>
      <c r="J1"/>
      <c r="K1"/>
      <c r="L1"/>
      <c r="M1"/>
    </row>
    <row r="2" spans="1:13" s="14" customFormat="1" ht="21" customHeight="1" x14ac:dyDescent="0.25">
      <c r="H2"/>
      <c r="I2"/>
      <c r="J2"/>
      <c r="K2"/>
      <c r="L2"/>
      <c r="M2"/>
    </row>
    <row r="3" spans="1:13" s="14" customFormat="1" ht="27" customHeight="1" x14ac:dyDescent="0.25">
      <c r="A3" s="901" t="s">
        <v>446</v>
      </c>
      <c r="B3" s="902"/>
      <c r="C3" s="902"/>
      <c r="D3" s="902"/>
      <c r="E3" s="903"/>
      <c r="F3" s="149"/>
      <c r="G3" s="149"/>
      <c r="H3"/>
      <c r="I3"/>
      <c r="J3"/>
      <c r="K3"/>
      <c r="L3"/>
      <c r="M3"/>
    </row>
    <row r="4" spans="1:13" s="14" customFormat="1" x14ac:dyDescent="0.25">
      <c r="H4"/>
      <c r="I4"/>
      <c r="J4"/>
      <c r="K4"/>
      <c r="L4"/>
      <c r="M4"/>
    </row>
    <row r="5" spans="1:13" s="14" customFormat="1" ht="18.75" x14ac:dyDescent="0.25">
      <c r="A5" s="150"/>
      <c r="B5" s="904" t="s">
        <v>25</v>
      </c>
      <c r="C5" s="904"/>
      <c r="D5" s="904"/>
      <c r="E5" s="151"/>
      <c r="H5"/>
      <c r="I5"/>
      <c r="J5"/>
      <c r="K5"/>
      <c r="L5"/>
      <c r="M5"/>
    </row>
    <row r="6" spans="1:13" s="14" customFormat="1" ht="27.75" customHeight="1" thickBot="1" x14ac:dyDescent="0.3">
      <c r="H6"/>
      <c r="I6"/>
      <c r="J6"/>
      <c r="K6"/>
      <c r="L6"/>
      <c r="M6"/>
    </row>
    <row r="7" spans="1:13" s="15" customFormat="1" ht="27" customHeight="1" thickBot="1" x14ac:dyDescent="0.3">
      <c r="A7" s="905" t="s">
        <v>26</v>
      </c>
      <c r="B7" s="906"/>
      <c r="C7" s="906"/>
      <c r="D7" s="910" t="s">
        <v>20</v>
      </c>
      <c r="E7" s="911"/>
      <c r="H7"/>
      <c r="I7"/>
      <c r="J7"/>
      <c r="K7"/>
      <c r="L7"/>
      <c r="M7"/>
    </row>
    <row r="8" spans="1:13" s="15" customFormat="1" ht="27" customHeight="1" thickBot="1" x14ac:dyDescent="0.3">
      <c r="A8" s="907"/>
      <c r="B8" s="908"/>
      <c r="C8" s="909"/>
      <c r="D8" s="152" t="s">
        <v>21</v>
      </c>
      <c r="E8" s="16" t="s">
        <v>22</v>
      </c>
      <c r="H8"/>
      <c r="I8"/>
      <c r="J8"/>
      <c r="K8"/>
      <c r="L8"/>
      <c r="M8"/>
    </row>
    <row r="9" spans="1:13" s="15" customFormat="1" ht="9.9499999999999993" customHeight="1" thickBot="1" x14ac:dyDescent="0.3">
      <c r="A9" s="153"/>
      <c r="B9" s="154"/>
      <c r="C9" s="154"/>
      <c r="D9" s="17"/>
      <c r="E9" s="155"/>
      <c r="H9"/>
      <c r="I9"/>
      <c r="J9"/>
      <c r="K9"/>
      <c r="L9"/>
      <c r="M9"/>
    </row>
    <row r="10" spans="1:13" ht="20.100000000000001" customHeight="1" x14ac:dyDescent="0.25">
      <c r="A10" s="156" t="s">
        <v>312</v>
      </c>
      <c r="B10" s="912" t="s">
        <v>313</v>
      </c>
      <c r="C10" s="913"/>
      <c r="D10" s="157">
        <f>+'C 4.1'!H52</f>
        <v>0</v>
      </c>
      <c r="E10" s="158">
        <f>'C 4.1'!I52</f>
        <v>0</v>
      </c>
      <c r="F10" s="159"/>
      <c r="G10" s="160"/>
    </row>
    <row r="11" spans="1:13" ht="20.100000000000001" customHeight="1" x14ac:dyDescent="0.25">
      <c r="A11" s="162" t="s">
        <v>314</v>
      </c>
      <c r="B11" s="914" t="s">
        <v>315</v>
      </c>
      <c r="C11" s="915"/>
      <c r="D11" s="163">
        <f>+'C 4.2'!H42</f>
        <v>0</v>
      </c>
      <c r="E11" s="164">
        <f>+'C 4.2'!I42</f>
        <v>0</v>
      </c>
      <c r="F11" s="159"/>
      <c r="G11" s="160"/>
    </row>
    <row r="12" spans="1:13" ht="20.100000000000001" customHeight="1" thickBot="1" x14ac:dyDescent="0.3">
      <c r="A12" s="165" t="s">
        <v>316</v>
      </c>
      <c r="B12" s="916" t="s">
        <v>317</v>
      </c>
      <c r="C12" s="917"/>
      <c r="D12" s="166">
        <f>+'C 4.3'!H39</f>
        <v>0</v>
      </c>
      <c r="E12" s="167">
        <f>+'C 4.3'!I40</f>
        <v>0</v>
      </c>
      <c r="F12" s="159"/>
      <c r="G12" s="160"/>
    </row>
    <row r="13" spans="1:13" ht="20.100000000000001" customHeight="1" thickBot="1" x14ac:dyDescent="0.3">
      <c r="A13" s="168" t="s">
        <v>318</v>
      </c>
      <c r="B13" s="916" t="s">
        <v>319</v>
      </c>
      <c r="C13" s="917"/>
      <c r="D13" s="166">
        <f>+'C 4.4'!H33</f>
        <v>0</v>
      </c>
      <c r="E13" s="167">
        <f>+'C 4.4'!I33</f>
        <v>0</v>
      </c>
      <c r="F13" s="159"/>
      <c r="G13" s="160"/>
    </row>
    <row r="14" spans="1:13" ht="24" customHeight="1" thickBot="1" x14ac:dyDescent="0.3">
      <c r="A14" s="918" t="s">
        <v>320</v>
      </c>
      <c r="B14" s="845"/>
      <c r="C14" s="919"/>
      <c r="D14" s="169">
        <f>SUM(D10:D13)</f>
        <v>0</v>
      </c>
      <c r="E14" s="170">
        <f>SUM(E10:E13)</f>
        <v>0</v>
      </c>
      <c r="F14" s="171"/>
      <c r="G14" s="160"/>
    </row>
    <row r="19" spans="2:5" x14ac:dyDescent="0.25">
      <c r="B19" s="715"/>
      <c r="C19" s="715"/>
      <c r="D19" s="716"/>
      <c r="E19" s="717"/>
    </row>
    <row r="20" spans="2:5" x14ac:dyDescent="0.25">
      <c r="B20" s="718" t="s">
        <v>572</v>
      </c>
      <c r="C20" s="719"/>
      <c r="D20" s="842" t="s">
        <v>572</v>
      </c>
      <c r="E20" s="842"/>
    </row>
    <row r="21" spans="2:5" x14ac:dyDescent="0.25">
      <c r="B21" s="720" t="s">
        <v>671</v>
      </c>
      <c r="C21" s="721"/>
      <c r="D21" s="767" t="s">
        <v>573</v>
      </c>
      <c r="E21" s="767"/>
    </row>
    <row r="22" spans="2:5" x14ac:dyDescent="0.25">
      <c r="B22" s="20"/>
      <c r="C22" s="20"/>
      <c r="D22"/>
      <c r="E22"/>
    </row>
  </sheetData>
  <sheetProtection algorithmName="SHA-512" hashValue="67ZlcRkdJQyIZXgtpehBQ51bFyDHxuVvlTqG83w6c4KYtiyfbZ0NTiwVqihu5YzUF8gfXDZ/jU2YCvOrcGo6kA==" saltValue="kCyf45VLE5bIl0Vug2NOsA==" spinCount="100000" sheet="1" objects="1" scenarios="1"/>
  <protectedRanges>
    <protectedRange sqref="D22:E22" name="Rango1"/>
  </protectedRanges>
  <mergeCells count="12">
    <mergeCell ref="D20:E20"/>
    <mergeCell ref="D21:E21"/>
    <mergeCell ref="B10:C10"/>
    <mergeCell ref="B11:C11"/>
    <mergeCell ref="B12:C12"/>
    <mergeCell ref="B13:C13"/>
    <mergeCell ref="A14:C14"/>
    <mergeCell ref="A1:E1"/>
    <mergeCell ref="A3:E3"/>
    <mergeCell ref="B5:D5"/>
    <mergeCell ref="A7:C8"/>
    <mergeCell ref="D7:E7"/>
  </mergeCells>
  <printOptions horizontalCentered="1"/>
  <pageMargins left="0.39370078740157483" right="0.39370078740157483" top="1.1811023622047245" bottom="0.39370078740157483" header="0.39370078740157483" footer="0.19685039370078741"/>
  <pageSetup paperSize="9" scale="9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6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65.25" customHeight="1" thickBot="1" x14ac:dyDescent="0.3">
      <c r="A1" s="801" t="s">
        <v>414</v>
      </c>
      <c r="B1" s="802"/>
      <c r="C1" s="803"/>
    </row>
    <row r="2" spans="1:3" ht="15.75" thickBot="1" x14ac:dyDescent="0.3"/>
    <row r="3" spans="1:3" ht="18.75" thickBot="1" x14ac:dyDescent="0.3">
      <c r="A3" s="804" t="s">
        <v>1</v>
      </c>
      <c r="B3" s="805"/>
      <c r="C3" s="806"/>
    </row>
    <row r="4" spans="1:3" ht="15.75" thickBot="1" x14ac:dyDescent="0.3"/>
    <row r="5" spans="1:3" s="5" customFormat="1" ht="45.75" thickBot="1" x14ac:dyDescent="0.25">
      <c r="A5" s="66" t="s">
        <v>2</v>
      </c>
      <c r="B5" s="4" t="s">
        <v>3</v>
      </c>
      <c r="C5" s="4" t="s">
        <v>4</v>
      </c>
    </row>
    <row r="6" spans="1:3" ht="15.75" thickBot="1" x14ac:dyDescent="0.3">
      <c r="A6" s="125" t="s">
        <v>5</v>
      </c>
      <c r="B6" s="126" t="s">
        <v>6</v>
      </c>
      <c r="C6" s="127" t="s">
        <v>7</v>
      </c>
    </row>
    <row r="7" spans="1:3" x14ac:dyDescent="0.25">
      <c r="A7" s="67" t="s">
        <v>8</v>
      </c>
      <c r="B7" s="13" t="s">
        <v>9</v>
      </c>
      <c r="C7" s="124" t="s">
        <v>415</v>
      </c>
    </row>
    <row r="8" spans="1:3" x14ac:dyDescent="0.25">
      <c r="A8" s="67" t="s">
        <v>10</v>
      </c>
      <c r="B8" s="6" t="s">
        <v>11</v>
      </c>
      <c r="C8" s="112" t="s">
        <v>416</v>
      </c>
    </row>
    <row r="9" spans="1:3" x14ac:dyDescent="0.25">
      <c r="A9" s="67" t="s">
        <v>12</v>
      </c>
      <c r="B9" s="6" t="s">
        <v>13</v>
      </c>
      <c r="C9" s="112" t="s">
        <v>417</v>
      </c>
    </row>
    <row r="10" spans="1:3" x14ac:dyDescent="0.25">
      <c r="A10" s="67" t="s">
        <v>14</v>
      </c>
      <c r="B10" s="6" t="s">
        <v>15</v>
      </c>
      <c r="C10" s="112" t="s">
        <v>418</v>
      </c>
    </row>
    <row r="11" spans="1:3" ht="15.75" thickBot="1" x14ac:dyDescent="0.3">
      <c r="A11" s="90" t="s">
        <v>287</v>
      </c>
      <c r="B11" s="91" t="s">
        <v>288</v>
      </c>
      <c r="C11" s="123" t="s">
        <v>419</v>
      </c>
    </row>
    <row r="12" spans="1:3" x14ac:dyDescent="0.25">
      <c r="A12" s="67" t="s">
        <v>290</v>
      </c>
      <c r="B12" s="13" t="s">
        <v>283</v>
      </c>
      <c r="C12" s="124" t="s">
        <v>426</v>
      </c>
    </row>
    <row r="13" spans="1:3" x14ac:dyDescent="0.25">
      <c r="A13" s="67" t="s">
        <v>291</v>
      </c>
      <c r="B13" s="6" t="s">
        <v>298</v>
      </c>
      <c r="C13" s="112" t="s">
        <v>427</v>
      </c>
    </row>
    <row r="14" spans="1:3" x14ac:dyDescent="0.25">
      <c r="A14" s="67" t="s">
        <v>292</v>
      </c>
      <c r="B14" s="6" t="s">
        <v>299</v>
      </c>
      <c r="C14" s="112" t="s">
        <v>428</v>
      </c>
    </row>
    <row r="15" spans="1:3" x14ac:dyDescent="0.25">
      <c r="A15" s="67" t="s">
        <v>16</v>
      </c>
      <c r="B15" s="6" t="s">
        <v>300</v>
      </c>
      <c r="C15" s="112" t="s">
        <v>429</v>
      </c>
    </row>
    <row r="16" spans="1:3" ht="15.75" thickBot="1" x14ac:dyDescent="0.3">
      <c r="A16" s="90" t="s">
        <v>18</v>
      </c>
      <c r="B16" s="91" t="s">
        <v>301</v>
      </c>
      <c r="C16" s="123" t="s">
        <v>430</v>
      </c>
    </row>
    <row r="17" spans="1:3" x14ac:dyDescent="0.25">
      <c r="A17" s="67" t="s">
        <v>293</v>
      </c>
      <c r="B17" s="13" t="s">
        <v>17</v>
      </c>
      <c r="C17" s="124" t="s">
        <v>432</v>
      </c>
    </row>
    <row r="18" spans="1:3" x14ac:dyDescent="0.25">
      <c r="A18" s="67" t="s">
        <v>294</v>
      </c>
      <c r="B18" s="6" t="s">
        <v>302</v>
      </c>
      <c r="C18" s="112" t="s">
        <v>431</v>
      </c>
    </row>
    <row r="19" spans="1:3" x14ac:dyDescent="0.25">
      <c r="A19" s="67" t="s">
        <v>295</v>
      </c>
      <c r="B19" s="6" t="s">
        <v>303</v>
      </c>
      <c r="C19" s="112" t="s">
        <v>433</v>
      </c>
    </row>
    <row r="20" spans="1:3" x14ac:dyDescent="0.25">
      <c r="A20" s="67" t="s">
        <v>296</v>
      </c>
      <c r="B20" s="6" t="s">
        <v>304</v>
      </c>
      <c r="C20" s="112" t="s">
        <v>434</v>
      </c>
    </row>
    <row r="21" spans="1:3" ht="15.75" thickBot="1" x14ac:dyDescent="0.3">
      <c r="A21" s="90" t="s">
        <v>297</v>
      </c>
      <c r="B21" s="91" t="s">
        <v>305</v>
      </c>
      <c r="C21" s="123" t="s">
        <v>435</v>
      </c>
    </row>
    <row r="22" spans="1:3" x14ac:dyDescent="0.25">
      <c r="A22" s="67" t="s">
        <v>441</v>
      </c>
      <c r="B22" s="13" t="s">
        <v>451</v>
      </c>
      <c r="C22" s="124" t="s">
        <v>446</v>
      </c>
    </row>
    <row r="23" spans="1:3" x14ac:dyDescent="0.25">
      <c r="A23" s="67" t="s">
        <v>442</v>
      </c>
      <c r="B23" s="6" t="s">
        <v>447</v>
      </c>
      <c r="C23" s="112" t="s">
        <v>452</v>
      </c>
    </row>
    <row r="24" spans="1:3" x14ac:dyDescent="0.25">
      <c r="A24" s="67" t="s">
        <v>443</v>
      </c>
      <c r="B24" s="6" t="s">
        <v>448</v>
      </c>
      <c r="C24" s="112" t="s">
        <v>453</v>
      </c>
    </row>
    <row r="25" spans="1:3" x14ac:dyDescent="0.25">
      <c r="A25" s="67" t="s">
        <v>444</v>
      </c>
      <c r="B25" s="6" t="s">
        <v>449</v>
      </c>
      <c r="C25" s="112" t="s">
        <v>454</v>
      </c>
    </row>
    <row r="26" spans="1:3" ht="15.75" thickBot="1" x14ac:dyDescent="0.3">
      <c r="A26" s="90" t="s">
        <v>445</v>
      </c>
      <c r="B26" s="91" t="s">
        <v>450</v>
      </c>
      <c r="C26" s="123" t="s">
        <v>455</v>
      </c>
    </row>
  </sheetData>
  <sheetProtection algorithmName="SHA-512" hashValue="ntqKvguSYSaSOD/KcF7p2d7azXtc+7S0THj6lP76UU9H5BGrG/9+91Q8ud2kromLVxUoxLu4gWHJe8sXtEjuzg==" saltValue="q8Pa8cHw7zpdE1VOEN4x8A==" spinCount="100000" sheet="1" objects="1" scenarios="1"/>
  <mergeCells count="2">
    <mergeCell ref="A1:C1"/>
    <mergeCell ref="A3:C3"/>
  </mergeCells>
  <phoneticPr fontId="28" type="noConversion"/>
  <hyperlinks>
    <hyperlink ref="B6" location="'PLANILLA RESUMEN'!A1" display="PLANILLA RESUMEN" xr:uid="{00000000-0004-0000-0100-000000000000}"/>
    <hyperlink ref="B7" location="'C-1'!A1" display="C-1" xr:uid="{00000000-0004-0000-0100-000003000000}"/>
    <hyperlink ref="B8" location="'C-1.1'!A1" display="C-1.1" xr:uid="{00000000-0004-0000-0100-000004000000}"/>
    <hyperlink ref="B9" location="'C-1.2'!A1" display="C-1.2" xr:uid="{00000000-0004-0000-0100-000005000000}"/>
    <hyperlink ref="B12" location="'C-3'!A1" display="C-3" xr:uid="{00000000-0004-0000-0100-000007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22C4-5A20-4DA8-A7C2-94E0FEC03E54}">
  <sheetPr>
    <pageSetUpPr fitToPage="1"/>
  </sheetPr>
  <dimension ref="A1:AB60"/>
  <sheetViews>
    <sheetView view="pageBreakPreview" topLeftCell="A12" zoomScale="60" zoomScaleNormal="100" workbookViewId="0">
      <selection activeCell="I16" sqref="I16"/>
    </sheetView>
  </sheetViews>
  <sheetFormatPr baseColWidth="10" defaultRowHeight="15" x14ac:dyDescent="0.25"/>
  <cols>
    <col min="1" max="1" width="5.5703125" style="19" customWidth="1"/>
    <col min="2" max="2" width="7.7109375" style="19" customWidth="1"/>
    <col min="3" max="3" width="80.28515625" style="18" bestFit="1" customWidth="1"/>
    <col min="4" max="4" width="8" style="19" customWidth="1"/>
    <col min="5" max="5" width="14" style="19" customWidth="1"/>
    <col min="6" max="6" width="15.85546875" style="18" bestFit="1" customWidth="1"/>
    <col min="7" max="7" width="17.7109375" style="18" bestFit="1" customWidth="1"/>
    <col min="8" max="8" width="18" style="18" customWidth="1"/>
    <col min="9" max="9" width="22.28515625" style="18" customWidth="1"/>
    <col min="10" max="10" width="12" customWidth="1"/>
    <col min="11" max="11" width="18.42578125" customWidth="1"/>
    <col min="12" max="12" width="10.140625" bestFit="1" customWidth="1"/>
    <col min="13" max="13" width="15.85546875" style="18" bestFit="1" customWidth="1"/>
    <col min="14" max="14" width="14.7109375" style="18" bestFit="1" customWidth="1"/>
    <col min="15" max="15" width="4.85546875" style="18" bestFit="1" customWidth="1"/>
    <col min="16" max="16" width="7.42578125" style="18" bestFit="1" customWidth="1"/>
    <col min="17" max="17" width="6" style="19" bestFit="1" customWidth="1"/>
    <col min="18" max="18" width="5" style="18" bestFit="1" customWidth="1"/>
    <col min="19" max="19" width="4" style="18" bestFit="1" customWidth="1"/>
    <col min="20" max="20" width="6.5703125" style="18" bestFit="1" customWidth="1"/>
    <col min="21" max="21" width="3" style="18" bestFit="1" customWidth="1"/>
    <col min="22" max="22" width="4" style="18" bestFit="1" customWidth="1"/>
    <col min="23" max="23" width="2.28515625" style="18" customWidth="1"/>
    <col min="24" max="24" width="6" style="18" bestFit="1" customWidth="1"/>
    <col min="25" max="25" width="6" style="18" customWidth="1"/>
    <col min="26" max="26" width="5.42578125" style="18" bestFit="1" customWidth="1"/>
    <col min="27" max="28" width="5.5703125" style="18" bestFit="1" customWidth="1"/>
    <col min="29" max="29" width="5.42578125" style="18" bestFit="1" customWidth="1"/>
    <col min="30" max="31" width="5.5703125" style="18" bestFit="1" customWidth="1"/>
    <col min="32" max="16384" width="11.42578125" style="18"/>
  </cols>
  <sheetData>
    <row r="1" spans="1:28" s="14" customFormat="1" ht="64.5" customHeight="1" x14ac:dyDescent="0.25">
      <c r="A1" s="920" t="s">
        <v>414</v>
      </c>
      <c r="B1" s="921"/>
      <c r="C1" s="921"/>
      <c r="D1" s="921"/>
      <c r="E1" s="921"/>
      <c r="F1" s="921"/>
      <c r="G1" s="921"/>
      <c r="H1" s="921"/>
      <c r="I1" s="922"/>
      <c r="J1"/>
      <c r="K1"/>
      <c r="L1"/>
      <c r="Q1" s="15"/>
    </row>
    <row r="2" spans="1:28" s="1" customFormat="1" ht="12" customHeight="1" x14ac:dyDescent="0.25">
      <c r="A2" s="173"/>
      <c r="B2" s="173"/>
      <c r="J2"/>
      <c r="K2"/>
      <c r="L2"/>
      <c r="Q2" s="173"/>
    </row>
    <row r="3" spans="1:28" s="14" customFormat="1" ht="23.25" customHeight="1" x14ac:dyDescent="0.25">
      <c r="A3" s="920" t="s">
        <v>452</v>
      </c>
      <c r="B3" s="921"/>
      <c r="C3" s="921"/>
      <c r="D3" s="921"/>
      <c r="E3" s="921"/>
      <c r="F3" s="921"/>
      <c r="G3" s="921"/>
      <c r="H3" s="921"/>
      <c r="I3" s="922"/>
      <c r="J3"/>
      <c r="K3"/>
      <c r="L3"/>
      <c r="Q3" s="15"/>
    </row>
    <row r="4" spans="1:28" s="1" customFormat="1" ht="9" customHeight="1" thickBot="1" x14ac:dyDescent="0.3">
      <c r="A4" s="173"/>
      <c r="B4" s="173"/>
      <c r="J4"/>
      <c r="K4"/>
      <c r="L4"/>
      <c r="Q4" s="173"/>
    </row>
    <row r="5" spans="1:28" ht="18" customHeight="1" x14ac:dyDescent="0.25">
      <c r="A5" s="923" t="s">
        <v>28</v>
      </c>
      <c r="B5" s="926" t="s">
        <v>321</v>
      </c>
      <c r="C5" s="174"/>
      <c r="D5" s="926" t="s">
        <v>30</v>
      </c>
      <c r="E5" s="926" t="s">
        <v>31</v>
      </c>
      <c r="F5" s="929" t="s">
        <v>32</v>
      </c>
      <c r="G5" s="930"/>
      <c r="H5" s="929" t="s">
        <v>322</v>
      </c>
      <c r="I5" s="932"/>
    </row>
    <row r="6" spans="1:28" ht="18" customHeight="1" x14ac:dyDescent="0.25">
      <c r="A6" s="924"/>
      <c r="B6" s="927"/>
      <c r="C6" s="175" t="s">
        <v>34</v>
      </c>
      <c r="D6" s="927"/>
      <c r="E6" s="927"/>
      <c r="F6" s="931"/>
      <c r="G6" s="931"/>
      <c r="H6" s="931"/>
      <c r="I6" s="933"/>
    </row>
    <row r="7" spans="1:28" ht="18" customHeight="1" x14ac:dyDescent="0.25">
      <c r="A7" s="925"/>
      <c r="B7" s="928"/>
      <c r="C7" s="176"/>
      <c r="D7" s="928"/>
      <c r="E7" s="928"/>
      <c r="F7" s="177" t="s">
        <v>21</v>
      </c>
      <c r="G7" s="177" t="s">
        <v>22</v>
      </c>
      <c r="H7" s="177" t="s">
        <v>21</v>
      </c>
      <c r="I7" s="635" t="s">
        <v>22</v>
      </c>
      <c r="M7" s="469"/>
    </row>
    <row r="8" spans="1:28" x14ac:dyDescent="0.25">
      <c r="A8" s="636">
        <v>1</v>
      </c>
      <c r="B8" s="637"/>
      <c r="C8" s="178" t="s">
        <v>620</v>
      </c>
      <c r="D8" s="629" t="s">
        <v>36</v>
      </c>
      <c r="E8" s="629">
        <v>1</v>
      </c>
      <c r="F8" s="634"/>
      <c r="G8" s="179"/>
      <c r="H8" s="453">
        <f>+E8*F8</f>
        <v>0</v>
      </c>
      <c r="I8" s="638">
        <f t="shared" ref="I8" si="0">E8*G8</f>
        <v>0</v>
      </c>
      <c r="M8"/>
      <c r="N8"/>
    </row>
    <row r="9" spans="1:28" ht="5.0999999999999996" customHeight="1" x14ac:dyDescent="0.25">
      <c r="A9" s="639"/>
      <c r="B9" s="181"/>
      <c r="C9" s="189"/>
      <c r="D9" s="185"/>
      <c r="E9" s="185"/>
      <c r="F9" s="186"/>
      <c r="G9" s="179"/>
      <c r="H9" s="457"/>
      <c r="I9" s="640"/>
      <c r="U9"/>
      <c r="V9"/>
      <c r="W9"/>
      <c r="X9"/>
      <c r="Y9"/>
      <c r="Z9"/>
      <c r="AA9"/>
      <c r="AB9"/>
    </row>
    <row r="10" spans="1:28" ht="17.25" x14ac:dyDescent="0.25">
      <c r="A10" s="180">
        <v>2</v>
      </c>
      <c r="B10" s="181"/>
      <c r="C10" s="184" t="s">
        <v>323</v>
      </c>
      <c r="D10" s="185"/>
      <c r="E10" s="185"/>
      <c r="F10" s="634"/>
      <c r="G10" s="179"/>
      <c r="H10" s="453">
        <f>SUM(H11:H21)</f>
        <v>0</v>
      </c>
      <c r="I10" s="638">
        <f>SUM(I11:I21)</f>
        <v>0</v>
      </c>
      <c r="N10" s="19"/>
      <c r="O10" s="641"/>
      <c r="P10" s="641"/>
      <c r="R10" s="19"/>
      <c r="S10" s="19"/>
      <c r="T10" s="19"/>
    </row>
    <row r="11" spans="1:28" x14ac:dyDescent="0.25">
      <c r="A11" s="639"/>
      <c r="B11" s="181" t="s">
        <v>37</v>
      </c>
      <c r="C11" s="188" t="s">
        <v>654</v>
      </c>
      <c r="D11" s="185" t="s">
        <v>662</v>
      </c>
      <c r="E11" s="185">
        <v>13</v>
      </c>
      <c r="F11" s="634"/>
      <c r="G11" s="179"/>
      <c r="H11" s="457">
        <f t="shared" ref="H11:H21" si="1">E11*F11</f>
        <v>0</v>
      </c>
      <c r="I11" s="640">
        <f t="shared" ref="I11:I21" si="2">E11*G11</f>
        <v>0</v>
      </c>
      <c r="N11" s="642"/>
      <c r="O11"/>
      <c r="P11"/>
      <c r="Q11" s="18"/>
      <c r="Z11" s="643"/>
      <c r="AA11" s="644"/>
      <c r="AB11" s="644"/>
    </row>
    <row r="12" spans="1:28" x14ac:dyDescent="0.25">
      <c r="A12" s="639"/>
      <c r="B12" s="181" t="s">
        <v>39</v>
      </c>
      <c r="C12" s="188" t="s">
        <v>655</v>
      </c>
      <c r="D12" s="185" t="s">
        <v>662</v>
      </c>
      <c r="E12" s="185">
        <v>202</v>
      </c>
      <c r="F12" s="634"/>
      <c r="G12" s="179"/>
      <c r="H12" s="457">
        <f t="shared" si="1"/>
        <v>0</v>
      </c>
      <c r="I12" s="640">
        <f t="shared" si="2"/>
        <v>0</v>
      </c>
      <c r="N12" s="642"/>
      <c r="O12"/>
      <c r="P12"/>
      <c r="Q12" s="18"/>
      <c r="Z12" s="643"/>
      <c r="AA12" s="644"/>
      <c r="AB12" s="644"/>
    </row>
    <row r="13" spans="1:28" x14ac:dyDescent="0.25">
      <c r="A13" s="639"/>
      <c r="B13" s="181" t="s">
        <v>40</v>
      </c>
      <c r="C13" s="188" t="s">
        <v>656</v>
      </c>
      <c r="D13" s="185" t="s">
        <v>662</v>
      </c>
      <c r="E13" s="185">
        <v>27</v>
      </c>
      <c r="F13" s="634"/>
      <c r="G13" s="179"/>
      <c r="H13" s="457">
        <f t="shared" si="1"/>
        <v>0</v>
      </c>
      <c r="I13" s="640">
        <f t="shared" si="2"/>
        <v>0</v>
      </c>
      <c r="N13" s="642"/>
      <c r="O13"/>
      <c r="P13"/>
      <c r="Q13" s="18"/>
      <c r="Z13" s="643"/>
      <c r="AA13" s="644"/>
      <c r="AB13" s="644"/>
    </row>
    <row r="14" spans="1:28" x14ac:dyDescent="0.25">
      <c r="A14" s="639"/>
      <c r="B14" s="181" t="s">
        <v>41</v>
      </c>
      <c r="C14" s="188" t="s">
        <v>657</v>
      </c>
      <c r="D14" s="185" t="s">
        <v>662</v>
      </c>
      <c r="E14" s="185">
        <v>173</v>
      </c>
      <c r="F14" s="634"/>
      <c r="G14" s="179"/>
      <c r="H14" s="457">
        <f t="shared" si="1"/>
        <v>0</v>
      </c>
      <c r="I14" s="640">
        <f t="shared" si="2"/>
        <v>0</v>
      </c>
      <c r="N14" s="642"/>
      <c r="O14"/>
      <c r="P14"/>
      <c r="Q14" s="18"/>
      <c r="Z14" s="643"/>
      <c r="AA14" s="994"/>
      <c r="AB14" s="994"/>
    </row>
    <row r="15" spans="1:28" x14ac:dyDescent="0.25">
      <c r="A15" s="639"/>
      <c r="B15" s="181" t="s">
        <v>42</v>
      </c>
      <c r="C15" s="188" t="s">
        <v>658</v>
      </c>
      <c r="D15" s="185" t="s">
        <v>662</v>
      </c>
      <c r="E15" s="185">
        <v>13</v>
      </c>
      <c r="F15" s="634"/>
      <c r="G15" s="179"/>
      <c r="H15" s="457">
        <f t="shared" si="1"/>
        <v>0</v>
      </c>
      <c r="I15" s="640">
        <f t="shared" si="2"/>
        <v>0</v>
      </c>
      <c r="N15" s="642"/>
      <c r="O15"/>
      <c r="P15"/>
      <c r="Q15" s="18"/>
      <c r="Z15" s="643"/>
      <c r="AA15" s="994"/>
      <c r="AB15" s="994"/>
    </row>
    <row r="16" spans="1:28" x14ac:dyDescent="0.25">
      <c r="A16" s="639"/>
      <c r="B16" s="181" t="s">
        <v>43</v>
      </c>
      <c r="C16" s="188" t="s">
        <v>657</v>
      </c>
      <c r="D16" s="185" t="s">
        <v>662</v>
      </c>
      <c r="E16" s="185">
        <v>1</v>
      </c>
      <c r="F16" s="634"/>
      <c r="G16" s="179"/>
      <c r="H16" s="457">
        <f t="shared" si="1"/>
        <v>0</v>
      </c>
      <c r="I16" s="640">
        <f t="shared" si="2"/>
        <v>0</v>
      </c>
      <c r="N16" s="642"/>
      <c r="O16"/>
      <c r="P16"/>
      <c r="Q16" s="18"/>
      <c r="Z16" s="643"/>
      <c r="AA16" s="995"/>
      <c r="AB16" s="995"/>
    </row>
    <row r="17" spans="1:28" x14ac:dyDescent="0.25">
      <c r="A17" s="639"/>
      <c r="B17" s="181" t="s">
        <v>44</v>
      </c>
      <c r="C17" s="188" t="s">
        <v>658</v>
      </c>
      <c r="D17" s="185" t="s">
        <v>662</v>
      </c>
      <c r="E17" s="185">
        <v>1</v>
      </c>
      <c r="F17" s="634"/>
      <c r="G17" s="179"/>
      <c r="H17" s="457">
        <f t="shared" si="1"/>
        <v>0</v>
      </c>
      <c r="I17" s="640">
        <f t="shared" si="2"/>
        <v>0</v>
      </c>
      <c r="N17" s="642"/>
      <c r="O17"/>
      <c r="P17"/>
      <c r="Q17" s="18"/>
      <c r="AA17" s="996"/>
      <c r="AB17" s="996"/>
    </row>
    <row r="18" spans="1:28" x14ac:dyDescent="0.25">
      <c r="A18" s="639"/>
      <c r="B18" s="181" t="s">
        <v>45</v>
      </c>
      <c r="C18" s="188" t="s">
        <v>659</v>
      </c>
      <c r="D18" s="185" t="s">
        <v>662</v>
      </c>
      <c r="E18" s="185">
        <v>22</v>
      </c>
      <c r="F18" s="634"/>
      <c r="G18" s="179"/>
      <c r="H18" s="457">
        <f t="shared" si="1"/>
        <v>0</v>
      </c>
      <c r="I18" s="640">
        <f t="shared" si="2"/>
        <v>0</v>
      </c>
      <c r="N18" s="642"/>
      <c r="O18"/>
      <c r="P18"/>
      <c r="Q18" s="18"/>
    </row>
    <row r="19" spans="1:28" x14ac:dyDescent="0.25">
      <c r="A19" s="639"/>
      <c r="B19" s="181" t="s">
        <v>46</v>
      </c>
      <c r="C19" s="188" t="s">
        <v>660</v>
      </c>
      <c r="D19" s="185" t="s">
        <v>662</v>
      </c>
      <c r="E19" s="185">
        <v>1</v>
      </c>
      <c r="F19" s="634"/>
      <c r="G19" s="179"/>
      <c r="H19" s="457">
        <f t="shared" si="1"/>
        <v>0</v>
      </c>
      <c r="I19" s="640">
        <f t="shared" si="2"/>
        <v>0</v>
      </c>
      <c r="N19" s="642"/>
      <c r="O19"/>
      <c r="P19"/>
      <c r="Q19" s="18"/>
    </row>
    <row r="20" spans="1:28" x14ac:dyDescent="0.25">
      <c r="A20" s="639"/>
      <c r="B20" s="181" t="s">
        <v>47</v>
      </c>
      <c r="C20" s="188" t="s">
        <v>654</v>
      </c>
      <c r="D20" s="185" t="s">
        <v>662</v>
      </c>
      <c r="E20" s="185">
        <v>1</v>
      </c>
      <c r="F20" s="634"/>
      <c r="G20" s="179"/>
      <c r="H20" s="457">
        <f t="shared" si="1"/>
        <v>0</v>
      </c>
      <c r="I20" s="640">
        <f t="shared" si="2"/>
        <v>0</v>
      </c>
      <c r="N20" s="642"/>
      <c r="O20"/>
      <c r="P20"/>
      <c r="Q20" s="18"/>
    </row>
    <row r="21" spans="1:28" x14ac:dyDescent="0.25">
      <c r="A21" s="639"/>
      <c r="B21" s="181" t="s">
        <v>48</v>
      </c>
      <c r="C21" s="188" t="s">
        <v>661</v>
      </c>
      <c r="D21" s="185" t="s">
        <v>662</v>
      </c>
      <c r="E21" s="185">
        <v>2</v>
      </c>
      <c r="F21" s="634"/>
      <c r="G21" s="179"/>
      <c r="H21" s="457">
        <f t="shared" si="1"/>
        <v>0</v>
      </c>
      <c r="I21" s="640">
        <f t="shared" si="2"/>
        <v>0</v>
      </c>
      <c r="N21" s="642"/>
      <c r="O21"/>
      <c r="P21"/>
      <c r="Q21" s="18"/>
    </row>
    <row r="22" spans="1:28" ht="5.0999999999999996" customHeight="1" x14ac:dyDescent="0.25">
      <c r="A22" s="639"/>
      <c r="B22" s="181"/>
      <c r="C22" s="189"/>
      <c r="D22" s="185"/>
      <c r="E22" s="185"/>
      <c r="F22" s="634"/>
      <c r="G22" s="179"/>
      <c r="H22" s="457"/>
      <c r="I22" s="640"/>
      <c r="T22" s="19"/>
    </row>
    <row r="23" spans="1:28" x14ac:dyDescent="0.25">
      <c r="A23" s="180">
        <v>3</v>
      </c>
      <c r="B23" s="181"/>
      <c r="C23" s="184" t="s">
        <v>653</v>
      </c>
      <c r="D23" s="185" t="s">
        <v>330</v>
      </c>
      <c r="E23" s="633">
        <v>241.02</v>
      </c>
      <c r="F23" s="634"/>
      <c r="G23" s="179"/>
      <c r="H23" s="453">
        <f>+E23*F23</f>
        <v>0</v>
      </c>
      <c r="I23" s="638">
        <f t="shared" ref="I23" si="3">E23*G23</f>
        <v>0</v>
      </c>
      <c r="R23" s="19"/>
      <c r="S23" s="19"/>
    </row>
    <row r="24" spans="1:28" ht="4.5" customHeight="1" x14ac:dyDescent="0.25">
      <c r="A24" s="639"/>
      <c r="B24" s="181"/>
      <c r="C24" s="182"/>
      <c r="D24" s="185"/>
      <c r="E24" s="633"/>
      <c r="F24" s="634"/>
      <c r="G24" s="179"/>
      <c r="H24" s="457"/>
      <c r="I24" s="640"/>
      <c r="L24" s="18"/>
      <c r="M24" s="645"/>
      <c r="N24" s="646"/>
    </row>
    <row r="25" spans="1:28" x14ac:dyDescent="0.25">
      <c r="A25" s="180">
        <v>4</v>
      </c>
      <c r="B25" s="181"/>
      <c r="C25" s="178" t="s">
        <v>663</v>
      </c>
      <c r="D25" s="185"/>
      <c r="E25" s="633">
        <v>80340</v>
      </c>
      <c r="F25" s="634"/>
      <c r="G25" s="179"/>
      <c r="H25" s="453">
        <f>+E25*F25</f>
        <v>0</v>
      </c>
      <c r="I25" s="638">
        <f t="shared" ref="I25" si="4">E25*G25</f>
        <v>0</v>
      </c>
      <c r="M25" s="645"/>
      <c r="N25" s="190"/>
    </row>
    <row r="26" spans="1:28" ht="5.0999999999999996" customHeight="1" x14ac:dyDescent="0.25">
      <c r="A26" s="639"/>
      <c r="B26" s="181"/>
      <c r="C26" s="182"/>
      <c r="D26" s="185"/>
      <c r="E26" s="633"/>
      <c r="F26" s="634"/>
      <c r="G26" s="179"/>
      <c r="H26" s="457"/>
      <c r="I26" s="640"/>
      <c r="M26" s="190"/>
      <c r="N26" s="190"/>
    </row>
    <row r="27" spans="1:28" x14ac:dyDescent="0.25">
      <c r="A27" s="180">
        <v>5</v>
      </c>
      <c r="B27" s="181"/>
      <c r="C27" s="184" t="s">
        <v>556</v>
      </c>
      <c r="D27" s="185"/>
      <c r="E27" s="185"/>
      <c r="F27" s="634"/>
      <c r="G27" s="179"/>
      <c r="H27" s="453">
        <f>SUM(H28:H29)</f>
        <v>0</v>
      </c>
      <c r="I27" s="638">
        <f>+SUM(I28:I29)</f>
        <v>0</v>
      </c>
      <c r="N27" s="190"/>
    </row>
    <row r="28" spans="1:28" x14ac:dyDescent="0.25">
      <c r="A28" s="180"/>
      <c r="B28" s="181" t="s">
        <v>66</v>
      </c>
      <c r="C28" s="182" t="s">
        <v>557</v>
      </c>
      <c r="D28" s="185" t="s">
        <v>662</v>
      </c>
      <c r="E28" s="633">
        <v>1137</v>
      </c>
      <c r="F28" s="634"/>
      <c r="G28" s="179"/>
      <c r="H28" s="457">
        <f>E28*F28</f>
        <v>0</v>
      </c>
      <c r="I28" s="640">
        <f>E28*G28</f>
        <v>0</v>
      </c>
      <c r="M28" s="647"/>
      <c r="N28" s="190"/>
      <c r="Q28" s="648"/>
    </row>
    <row r="29" spans="1:28" x14ac:dyDescent="0.25">
      <c r="A29" s="639"/>
      <c r="B29" s="181" t="s">
        <v>68</v>
      </c>
      <c r="C29" s="182" t="s">
        <v>558</v>
      </c>
      <c r="D29" s="185" t="s">
        <v>662</v>
      </c>
      <c r="E29" s="633">
        <v>10164</v>
      </c>
      <c r="F29" s="634"/>
      <c r="G29" s="179"/>
      <c r="H29" s="457">
        <f>E29*F29</f>
        <v>0</v>
      </c>
      <c r="I29" s="640">
        <f>E29*G29</f>
        <v>0</v>
      </c>
      <c r="M29" s="647"/>
      <c r="N29" s="190"/>
    </row>
    <row r="30" spans="1:28" ht="5.0999999999999996" customHeight="1" x14ac:dyDescent="0.25">
      <c r="A30" s="180"/>
      <c r="B30" s="181"/>
      <c r="C30" s="182"/>
      <c r="D30" s="185"/>
      <c r="E30" s="633"/>
      <c r="F30" s="634"/>
      <c r="G30" s="179"/>
      <c r="H30" s="457"/>
      <c r="I30" s="640"/>
      <c r="L30" s="190"/>
      <c r="M30" s="647"/>
      <c r="N30" s="190"/>
    </row>
    <row r="31" spans="1:28" x14ac:dyDescent="0.25">
      <c r="A31" s="180">
        <v>6</v>
      </c>
      <c r="B31" s="181"/>
      <c r="C31" s="178" t="s">
        <v>332</v>
      </c>
      <c r="D31" s="185"/>
      <c r="E31" s="185"/>
      <c r="F31" s="634"/>
      <c r="G31" s="179"/>
      <c r="H31" s="453">
        <f>SUM(H32:H33)</f>
        <v>0</v>
      </c>
      <c r="I31" s="638">
        <f>SUM(I32:I33)</f>
        <v>0</v>
      </c>
      <c r="N31" s="190"/>
    </row>
    <row r="32" spans="1:28" s="14" customFormat="1" ht="15.75" x14ac:dyDescent="0.25">
      <c r="A32" s="639"/>
      <c r="B32" s="181" t="s">
        <v>223</v>
      </c>
      <c r="C32" s="182" t="s">
        <v>333</v>
      </c>
      <c r="D32" s="185" t="s">
        <v>662</v>
      </c>
      <c r="E32" s="633">
        <v>462</v>
      </c>
      <c r="F32" s="634"/>
      <c r="G32" s="179"/>
      <c r="H32" s="457">
        <f t="shared" ref="H32" si="5">E32*F32</f>
        <v>0</v>
      </c>
      <c r="I32" s="640">
        <f t="shared" ref="I32" si="6">E32*G32</f>
        <v>0</v>
      </c>
      <c r="J32"/>
      <c r="K32"/>
      <c r="L32"/>
      <c r="M32" s="649"/>
      <c r="N32" s="190"/>
      <c r="Q32" s="15"/>
    </row>
    <row r="33" spans="1:17" s="14" customFormat="1" ht="15.75" x14ac:dyDescent="0.25">
      <c r="A33" s="639"/>
      <c r="B33" s="181" t="s">
        <v>240</v>
      </c>
      <c r="C33" s="182" t="s">
        <v>335</v>
      </c>
      <c r="D33" s="185" t="s">
        <v>662</v>
      </c>
      <c r="E33" s="633">
        <v>900</v>
      </c>
      <c r="F33" s="634"/>
      <c r="G33" s="179"/>
      <c r="H33" s="457">
        <f>E33*F33</f>
        <v>0</v>
      </c>
      <c r="I33" s="640">
        <f>E33*G33</f>
        <v>0</v>
      </c>
      <c r="J33"/>
      <c r="K33"/>
      <c r="L33"/>
      <c r="M33" s="649"/>
      <c r="N33" s="190"/>
      <c r="O33" s="18"/>
      <c r="P33" s="18"/>
      <c r="Q33" s="15"/>
    </row>
    <row r="34" spans="1:17" s="14" customFormat="1" ht="3.75" customHeight="1" x14ac:dyDescent="0.25">
      <c r="A34" s="639"/>
      <c r="B34" s="181"/>
      <c r="C34" s="182"/>
      <c r="D34" s="185"/>
      <c r="E34" s="633"/>
      <c r="F34" s="634"/>
      <c r="G34" s="179"/>
      <c r="H34" s="457"/>
      <c r="I34" s="640"/>
      <c r="J34"/>
      <c r="K34"/>
      <c r="L34"/>
      <c r="M34" s="649"/>
      <c r="N34" s="190"/>
      <c r="O34" s="18"/>
      <c r="P34" s="18"/>
      <c r="Q34" s="15"/>
    </row>
    <row r="35" spans="1:17" x14ac:dyDescent="0.25">
      <c r="A35" s="180">
        <v>7</v>
      </c>
      <c r="B35" s="181"/>
      <c r="C35" s="178" t="s">
        <v>336</v>
      </c>
      <c r="D35" s="185"/>
      <c r="E35" s="185"/>
      <c r="F35" s="634"/>
      <c r="G35" s="179"/>
      <c r="H35" s="453">
        <f>SUM(H36:H37)</f>
        <v>0</v>
      </c>
      <c r="I35" s="638">
        <f>SUM(I36:I37)</f>
        <v>0</v>
      </c>
      <c r="M35" s="649"/>
      <c r="N35" s="190"/>
    </row>
    <row r="36" spans="1:17" ht="15.75" x14ac:dyDescent="0.25">
      <c r="A36" s="639"/>
      <c r="B36" s="181" t="s">
        <v>86</v>
      </c>
      <c r="C36" s="182" t="s">
        <v>559</v>
      </c>
      <c r="D36" s="185" t="s">
        <v>662</v>
      </c>
      <c r="E36" s="633">
        <v>379</v>
      </c>
      <c r="F36" s="634"/>
      <c r="G36" s="179"/>
      <c r="H36" s="457">
        <f>E36*F36</f>
        <v>0</v>
      </c>
      <c r="I36" s="640">
        <f>E36*G36</f>
        <v>0</v>
      </c>
      <c r="M36" s="649"/>
      <c r="N36" s="190"/>
      <c r="O36" s="14"/>
      <c r="P36" s="14"/>
    </row>
    <row r="37" spans="1:17" s="14" customFormat="1" ht="15.75" x14ac:dyDescent="0.25">
      <c r="A37" s="180"/>
      <c r="B37" s="181" t="s">
        <v>87</v>
      </c>
      <c r="C37" s="182" t="s">
        <v>338</v>
      </c>
      <c r="D37" s="185" t="s">
        <v>662</v>
      </c>
      <c r="E37" s="633">
        <v>77</v>
      </c>
      <c r="F37" s="634"/>
      <c r="G37" s="179"/>
      <c r="H37" s="457">
        <f>E37*F37</f>
        <v>0</v>
      </c>
      <c r="I37" s="640">
        <f>E37*G37</f>
        <v>0</v>
      </c>
      <c r="J37"/>
      <c r="K37"/>
      <c r="L37"/>
      <c r="M37" s="649"/>
      <c r="N37" s="190"/>
      <c r="Q37" s="15"/>
    </row>
    <row r="38" spans="1:17" s="14" customFormat="1" ht="3" customHeight="1" x14ac:dyDescent="0.25">
      <c r="A38" s="650"/>
      <c r="B38" s="651"/>
      <c r="C38" s="652"/>
      <c r="D38" s="630"/>
      <c r="E38" s="711"/>
      <c r="F38" s="634"/>
      <c r="G38" s="632"/>
      <c r="H38" s="655"/>
      <c r="I38" s="656"/>
      <c r="J38"/>
      <c r="K38"/>
      <c r="L38"/>
      <c r="M38" s="649"/>
      <c r="N38" s="190"/>
      <c r="Q38" s="15"/>
    </row>
    <row r="39" spans="1:17" s="14" customFormat="1" ht="15.75" x14ac:dyDescent="0.25">
      <c r="A39" s="180">
        <v>8</v>
      </c>
      <c r="B39" s="181"/>
      <c r="C39" s="184" t="s">
        <v>574</v>
      </c>
      <c r="D39" s="185" t="s">
        <v>36</v>
      </c>
      <c r="E39" s="633">
        <v>1</v>
      </c>
      <c r="F39" s="634"/>
      <c r="G39" s="179"/>
      <c r="H39" s="453">
        <f>+E39*F39</f>
        <v>0</v>
      </c>
      <c r="I39" s="638">
        <f t="shared" ref="I39" si="7">E39*G39</f>
        <v>0</v>
      </c>
      <c r="J39"/>
      <c r="K39"/>
      <c r="L39"/>
      <c r="M39" s="649"/>
      <c r="N39" s="190"/>
      <c r="Q39" s="15"/>
    </row>
    <row r="40" spans="1:17" s="14" customFormat="1" ht="2.25" customHeight="1" x14ac:dyDescent="0.25">
      <c r="A40" s="650"/>
      <c r="B40" s="651"/>
      <c r="C40" s="652"/>
      <c r="D40" s="630"/>
      <c r="E40" s="631"/>
      <c r="F40" s="634"/>
      <c r="G40" s="632"/>
      <c r="H40" s="655"/>
      <c r="I40" s="656"/>
      <c r="J40"/>
      <c r="K40"/>
      <c r="L40"/>
      <c r="M40" s="649"/>
      <c r="N40" s="190"/>
      <c r="Q40" s="15"/>
    </row>
    <row r="41" spans="1:17" s="14" customFormat="1" ht="15.75" x14ac:dyDescent="0.25">
      <c r="A41" s="659"/>
      <c r="B41" s="185"/>
      <c r="C41" s="660"/>
      <c r="D41" s="185"/>
      <c r="E41" s="633"/>
      <c r="F41" s="634"/>
      <c r="G41" s="179"/>
      <c r="H41" s="457">
        <f t="shared" ref="H41:H50" si="8">+E41*F41</f>
        <v>0</v>
      </c>
      <c r="I41" s="640">
        <f t="shared" ref="I41:I50" si="9">E41*G41</f>
        <v>0</v>
      </c>
      <c r="J41"/>
      <c r="K41"/>
      <c r="L41"/>
      <c r="M41" s="649"/>
      <c r="N41" s="190"/>
      <c r="Q41" s="15"/>
    </row>
    <row r="42" spans="1:17" s="14" customFormat="1" ht="15.75" x14ac:dyDescent="0.25">
      <c r="A42" s="659"/>
      <c r="B42" s="185"/>
      <c r="C42" s="660"/>
      <c r="D42" s="185"/>
      <c r="E42" s="633"/>
      <c r="F42" s="634"/>
      <c r="G42" s="179"/>
      <c r="H42" s="457">
        <f t="shared" si="8"/>
        <v>0</v>
      </c>
      <c r="I42" s="640">
        <f t="shared" si="9"/>
        <v>0</v>
      </c>
      <c r="J42"/>
      <c r="K42"/>
      <c r="L42"/>
      <c r="M42" s="649"/>
      <c r="N42" s="190"/>
      <c r="Q42" s="15"/>
    </row>
    <row r="43" spans="1:17" s="14" customFormat="1" ht="15.75" x14ac:dyDescent="0.25">
      <c r="A43" s="659"/>
      <c r="B43" s="185"/>
      <c r="C43" s="660"/>
      <c r="D43" s="185"/>
      <c r="E43" s="633"/>
      <c r="F43" s="634"/>
      <c r="G43" s="179"/>
      <c r="H43" s="457">
        <f t="shared" si="8"/>
        <v>0</v>
      </c>
      <c r="I43" s="640">
        <f t="shared" si="9"/>
        <v>0</v>
      </c>
      <c r="J43"/>
      <c r="K43"/>
      <c r="L43"/>
      <c r="M43" s="649"/>
      <c r="N43" s="190"/>
      <c r="Q43" s="15"/>
    </row>
    <row r="44" spans="1:17" s="14" customFormat="1" ht="15.75" x14ac:dyDescent="0.25">
      <c r="A44" s="659"/>
      <c r="B44" s="185"/>
      <c r="C44" s="660"/>
      <c r="D44" s="185"/>
      <c r="E44" s="633"/>
      <c r="F44" s="634"/>
      <c r="G44" s="179"/>
      <c r="H44" s="457">
        <f t="shared" si="8"/>
        <v>0</v>
      </c>
      <c r="I44" s="640">
        <f t="shared" si="9"/>
        <v>0</v>
      </c>
      <c r="J44"/>
      <c r="K44"/>
      <c r="L44"/>
      <c r="M44" s="649"/>
      <c r="N44" s="190"/>
      <c r="Q44" s="15"/>
    </row>
    <row r="45" spans="1:17" s="14" customFormat="1" ht="15.75" x14ac:dyDescent="0.25">
      <c r="A45" s="659"/>
      <c r="B45" s="185"/>
      <c r="C45" s="660"/>
      <c r="D45" s="185"/>
      <c r="E45" s="633"/>
      <c r="F45" s="634"/>
      <c r="G45" s="179"/>
      <c r="H45" s="457">
        <f t="shared" si="8"/>
        <v>0</v>
      </c>
      <c r="I45" s="640">
        <f t="shared" si="9"/>
        <v>0</v>
      </c>
      <c r="J45"/>
      <c r="K45"/>
      <c r="L45"/>
      <c r="M45" s="649"/>
      <c r="N45" s="190"/>
      <c r="Q45" s="15"/>
    </row>
    <row r="46" spans="1:17" s="14" customFormat="1" ht="15.75" x14ac:dyDescent="0.25">
      <c r="A46" s="659"/>
      <c r="B46" s="185"/>
      <c r="C46" s="660"/>
      <c r="D46" s="185"/>
      <c r="E46" s="633"/>
      <c r="F46" s="634"/>
      <c r="G46" s="179"/>
      <c r="H46" s="457">
        <f t="shared" si="8"/>
        <v>0</v>
      </c>
      <c r="I46" s="640">
        <f t="shared" si="9"/>
        <v>0</v>
      </c>
      <c r="J46"/>
      <c r="K46"/>
      <c r="L46"/>
      <c r="M46" s="649"/>
      <c r="N46" s="190"/>
      <c r="Q46" s="15"/>
    </row>
    <row r="47" spans="1:17" s="14" customFormat="1" ht="15.75" x14ac:dyDescent="0.25">
      <c r="A47" s="659"/>
      <c r="B47" s="185"/>
      <c r="C47" s="660"/>
      <c r="D47" s="185"/>
      <c r="E47" s="633"/>
      <c r="F47" s="634"/>
      <c r="G47" s="179"/>
      <c r="H47" s="457">
        <f t="shared" si="8"/>
        <v>0</v>
      </c>
      <c r="I47" s="640">
        <f t="shared" si="9"/>
        <v>0</v>
      </c>
      <c r="J47"/>
      <c r="K47"/>
      <c r="L47"/>
      <c r="M47" s="649"/>
      <c r="N47" s="190"/>
      <c r="Q47" s="15"/>
    </row>
    <row r="48" spans="1:17" s="14" customFormat="1" ht="15.75" x14ac:dyDescent="0.25">
      <c r="A48" s="659"/>
      <c r="B48" s="185"/>
      <c r="C48" s="660"/>
      <c r="D48" s="185"/>
      <c r="E48" s="633"/>
      <c r="F48" s="634"/>
      <c r="G48" s="179"/>
      <c r="H48" s="457">
        <f t="shared" si="8"/>
        <v>0</v>
      </c>
      <c r="I48" s="640">
        <f t="shared" si="9"/>
        <v>0</v>
      </c>
      <c r="J48"/>
      <c r="K48"/>
      <c r="L48"/>
      <c r="M48" s="649"/>
      <c r="N48" s="190"/>
      <c r="Q48" s="15"/>
    </row>
    <row r="49" spans="1:17" s="14" customFormat="1" ht="15.75" x14ac:dyDescent="0.25">
      <c r="A49" s="659"/>
      <c r="B49" s="185"/>
      <c r="C49" s="660"/>
      <c r="D49" s="185"/>
      <c r="E49" s="633"/>
      <c r="F49" s="634"/>
      <c r="G49" s="179"/>
      <c r="H49" s="457">
        <f t="shared" si="8"/>
        <v>0</v>
      </c>
      <c r="I49" s="640">
        <f t="shared" si="9"/>
        <v>0</v>
      </c>
      <c r="J49"/>
      <c r="K49"/>
      <c r="L49"/>
      <c r="M49" s="649"/>
      <c r="N49" s="190"/>
      <c r="Q49" s="15"/>
    </row>
    <row r="50" spans="1:17" s="14" customFormat="1" ht="15.75" x14ac:dyDescent="0.25">
      <c r="A50" s="659"/>
      <c r="B50" s="185"/>
      <c r="C50" s="660"/>
      <c r="D50" s="185"/>
      <c r="E50" s="633"/>
      <c r="F50" s="634"/>
      <c r="G50" s="179"/>
      <c r="H50" s="457">
        <f t="shared" si="8"/>
        <v>0</v>
      </c>
      <c r="I50" s="640">
        <f t="shared" si="9"/>
        <v>0</v>
      </c>
      <c r="J50"/>
      <c r="K50"/>
      <c r="L50"/>
      <c r="M50" s="649"/>
      <c r="N50" s="190"/>
      <c r="Q50" s="15"/>
    </row>
    <row r="51" spans="1:17" s="14" customFormat="1" ht="6" customHeight="1" thickBot="1" x14ac:dyDescent="0.3">
      <c r="A51" s="650"/>
      <c r="B51" s="651"/>
      <c r="C51" s="652"/>
      <c r="D51" s="651"/>
      <c r="E51" s="653"/>
      <c r="F51" s="657"/>
      <c r="G51" s="654"/>
      <c r="H51" s="655"/>
      <c r="I51" s="656"/>
      <c r="J51"/>
      <c r="K51"/>
      <c r="L51"/>
      <c r="M51" s="649"/>
      <c r="N51" s="190"/>
      <c r="Q51" s="15"/>
    </row>
    <row r="52" spans="1:17" s="20" customFormat="1" ht="20.100000000000001" customHeight="1" thickBot="1" x14ac:dyDescent="0.3">
      <c r="A52" s="934" t="s">
        <v>339</v>
      </c>
      <c r="B52" s="935"/>
      <c r="C52" s="935"/>
      <c r="D52" s="936"/>
      <c r="E52" s="936"/>
      <c r="F52" s="936"/>
      <c r="G52" s="936"/>
      <c r="H52" s="465">
        <f>H8+H10+H23+H25+H31+H35+H27+H39+SUM(H41:H50)</f>
        <v>0</v>
      </c>
      <c r="I52" s="658">
        <f>I8+I10+I23+I25+I31+I35+I27+I39+SUM(I41:I50)</f>
        <v>0</v>
      </c>
      <c r="J52"/>
      <c r="K52"/>
      <c r="L52"/>
      <c r="M52"/>
      <c r="N52"/>
      <c r="O52" s="18"/>
      <c r="P52" s="18"/>
      <c r="Q52" s="21"/>
    </row>
    <row r="53" spans="1:17" x14ac:dyDescent="0.25">
      <c r="A53" s="2" t="str">
        <f>'C 1.1'!$A$88</f>
        <v>Las cantidades son meramente orientativas, las mismas deben coincidir con lo presentado en la Oferta Técnica</v>
      </c>
      <c r="B53" s="191"/>
      <c r="C53" s="191"/>
    </row>
    <row r="54" spans="1:17" x14ac:dyDescent="0.25">
      <c r="A54" s="2" t="str">
        <f>'C 1.1'!$A$89</f>
        <v>El Oferente deberá ajustar el itemizado descripto en las filas disponibles en consonacia con lo descripto en la Oferta Técnica.</v>
      </c>
    </row>
    <row r="59" spans="1:17" ht="15.75" x14ac:dyDescent="0.25">
      <c r="D59" s="768" t="s">
        <v>572</v>
      </c>
      <c r="E59" s="768"/>
      <c r="F59" s="768"/>
      <c r="H59" s="768" t="s">
        <v>572</v>
      </c>
      <c r="I59" s="768"/>
    </row>
    <row r="60" spans="1:17" ht="15.75" x14ac:dyDescent="0.25">
      <c r="D60" s="769" t="s">
        <v>671</v>
      </c>
      <c r="E60" s="769"/>
      <c r="F60" s="769"/>
      <c r="H60" s="769" t="s">
        <v>573</v>
      </c>
      <c r="I60" s="769"/>
    </row>
  </sheetData>
  <sheetProtection algorithmName="SHA-512" hashValue="J/NXTW8PSTIsuOVUhj2phy5yDUpjzTIsC/kLTAb5/tZlILj/ELQxnTGXVNpmkuYZ/ixHqF/ShelUbRBInqUidQ==" saltValue="A09SC2tHSdWXbL4kE738qg==" spinCount="100000" sheet="1" objects="1" scenarios="1"/>
  <protectedRanges>
    <protectedRange algorithmName="SHA-512" hashValue="2yllr3KmbrpOi6zPZtGEIHEKjusNxAsSviPCD6FGssdMHVeTAZYMB8npmRkYyujZbO0bzTqxL26qKMLH8zj3pg==" saltValue="5hcLDpxEFslR+7legJNgTg==" spinCount="100000" sqref="D10:G10 D22:G22 D11:E21 D24:G24 D23:E23 D26:G27 D25:E25 D30:G31 D28:E29 D34:G35 D32:E33 D38:G38 D36:E37 D40:G40 D39:E39 D51:G51 D41:E50" name="Datos de Carga"/>
    <protectedRange sqref="M7" name="Rango1_1"/>
  </protectedRanges>
  <mergeCells count="17">
    <mergeCell ref="D59:F59"/>
    <mergeCell ref="H59:I59"/>
    <mergeCell ref="D60:F60"/>
    <mergeCell ref="H60:I60"/>
    <mergeCell ref="A1:I1"/>
    <mergeCell ref="A3:I3"/>
    <mergeCell ref="A5:A7"/>
    <mergeCell ref="B5:B7"/>
    <mergeCell ref="D5:D7"/>
    <mergeCell ref="E5:E7"/>
    <mergeCell ref="F5:G6"/>
    <mergeCell ref="H5:I6"/>
    <mergeCell ref="AA14:AB14"/>
    <mergeCell ref="AA15:AB15"/>
    <mergeCell ref="AA16:AB16"/>
    <mergeCell ref="A52:G52"/>
    <mergeCell ref="AA17:AB17"/>
  </mergeCells>
  <phoneticPr fontId="28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3" fitToHeight="0" orientation="landscape" r:id="rId1"/>
  <headerFooter>
    <oddHeader>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277F-CAA8-4F07-83C2-2100965CF84E}">
  <sheetPr>
    <pageSetUpPr fitToPage="1"/>
  </sheetPr>
  <dimension ref="A1:V51"/>
  <sheetViews>
    <sheetView view="pageBreakPreview" topLeftCell="A7" zoomScale="60" zoomScaleNormal="100" workbookViewId="0">
      <selection activeCell="E35" sqref="E35"/>
    </sheetView>
  </sheetViews>
  <sheetFormatPr baseColWidth="10" defaultRowHeight="15" x14ac:dyDescent="0.25"/>
  <cols>
    <col min="1" max="1" width="5.5703125" style="216" customWidth="1"/>
    <col min="2" max="2" width="6.28515625" style="216" customWidth="1"/>
    <col min="3" max="3" width="84.5703125" style="217" customWidth="1"/>
    <col min="4" max="4" width="6.5703125" style="216" customWidth="1"/>
    <col min="5" max="5" width="8.140625" style="216" customWidth="1"/>
    <col min="6" max="6" width="15.7109375" style="217" bestFit="1" customWidth="1"/>
    <col min="7" max="7" width="19.140625" style="217" bestFit="1" customWidth="1"/>
    <col min="8" max="8" width="16.140625" style="1" bestFit="1" customWidth="1"/>
    <col min="9" max="9" width="19.85546875" style="1" bestFit="1" customWidth="1"/>
    <col min="10" max="10" width="9.5703125" style="1" customWidth="1"/>
    <col min="11" max="11" width="10.7109375" customWidth="1"/>
    <col min="12" max="12" width="15.85546875" bestFit="1" customWidth="1"/>
    <col min="13" max="13" width="16.5703125" bestFit="1" customWidth="1"/>
    <col min="14" max="14" width="15.85546875" bestFit="1" customWidth="1"/>
    <col min="16" max="16" width="4.28515625" bestFit="1" customWidth="1"/>
    <col min="17" max="17" width="3.28515625" bestFit="1" customWidth="1"/>
    <col min="18" max="18" width="3.85546875" bestFit="1" customWidth="1"/>
    <col min="19" max="19" width="5.140625" bestFit="1" customWidth="1"/>
    <col min="20" max="20" width="7.7109375" bestFit="1" customWidth="1"/>
    <col min="21" max="21" width="10.28515625" bestFit="1" customWidth="1"/>
    <col min="23" max="16384" width="11.42578125" style="1"/>
  </cols>
  <sheetData>
    <row r="1" spans="1:22" ht="69.95" customHeight="1" x14ac:dyDescent="0.25">
      <c r="A1" s="920" t="s">
        <v>414</v>
      </c>
      <c r="B1" s="921"/>
      <c r="C1" s="921"/>
      <c r="D1" s="921"/>
      <c r="E1" s="921"/>
      <c r="F1" s="921"/>
      <c r="G1" s="921"/>
      <c r="H1" s="921"/>
      <c r="I1" s="922"/>
      <c r="J1"/>
    </row>
    <row r="2" spans="1:22" ht="9.9499999999999993" customHeight="1" thickBot="1" x14ac:dyDescent="0.3">
      <c r="A2" s="173"/>
      <c r="B2" s="173"/>
      <c r="C2" s="1"/>
      <c r="D2" s="1"/>
      <c r="E2" s="1"/>
      <c r="F2" s="1"/>
      <c r="G2" s="1"/>
      <c r="J2"/>
    </row>
    <row r="3" spans="1:22" ht="23.25" customHeight="1" thickBot="1" x14ac:dyDescent="0.3">
      <c r="A3" s="879" t="s">
        <v>453</v>
      </c>
      <c r="B3" s="880"/>
      <c r="C3" s="880"/>
      <c r="D3" s="880"/>
      <c r="E3" s="880"/>
      <c r="F3" s="880"/>
      <c r="G3" s="880"/>
      <c r="H3" s="880"/>
      <c r="I3" s="881"/>
      <c r="J3"/>
    </row>
    <row r="4" spans="1:22" ht="12" customHeight="1" thickBot="1" x14ac:dyDescent="0.3">
      <c r="A4" s="173"/>
      <c r="B4" s="173"/>
      <c r="C4" s="1"/>
      <c r="D4" s="1"/>
      <c r="E4" s="1"/>
      <c r="F4" s="1"/>
      <c r="G4" s="1"/>
      <c r="J4"/>
    </row>
    <row r="5" spans="1:22" ht="15" customHeight="1" x14ac:dyDescent="0.25">
      <c r="A5" s="937" t="s">
        <v>28</v>
      </c>
      <c r="B5" s="940" t="s">
        <v>29</v>
      </c>
      <c r="C5" s="192"/>
      <c r="D5" s="943" t="s">
        <v>30</v>
      </c>
      <c r="E5" s="943" t="s">
        <v>31</v>
      </c>
      <c r="F5" s="946" t="s">
        <v>32</v>
      </c>
      <c r="G5" s="947"/>
      <c r="H5" s="871" t="s">
        <v>33</v>
      </c>
      <c r="I5" s="950"/>
      <c r="J5"/>
    </row>
    <row r="6" spans="1:22" ht="18" customHeight="1" x14ac:dyDescent="0.25">
      <c r="A6" s="938"/>
      <c r="B6" s="941"/>
      <c r="C6" s="193" t="s">
        <v>34</v>
      </c>
      <c r="D6" s="944"/>
      <c r="E6" s="944"/>
      <c r="F6" s="948"/>
      <c r="G6" s="949"/>
      <c r="H6" s="949"/>
      <c r="I6" s="951"/>
      <c r="J6"/>
      <c r="M6" s="290"/>
    </row>
    <row r="7" spans="1:22" ht="18.75" customHeight="1" thickBot="1" x14ac:dyDescent="0.3">
      <c r="A7" s="939"/>
      <c r="B7" s="942"/>
      <c r="C7" s="194"/>
      <c r="D7" s="945"/>
      <c r="E7" s="945"/>
      <c r="F7" s="177" t="s">
        <v>21</v>
      </c>
      <c r="G7" s="177" t="s">
        <v>22</v>
      </c>
      <c r="H7" s="177" t="s">
        <v>21</v>
      </c>
      <c r="I7" s="177" t="s">
        <v>22</v>
      </c>
      <c r="J7"/>
    </row>
    <row r="8" spans="1:22" s="199" customFormat="1" x14ac:dyDescent="0.25">
      <c r="A8" s="195">
        <v>1</v>
      </c>
      <c r="B8" s="196"/>
      <c r="C8" s="197" t="s">
        <v>340</v>
      </c>
      <c r="D8" s="320" t="s">
        <v>36</v>
      </c>
      <c r="E8" s="185">
        <v>1</v>
      </c>
      <c r="F8" s="634"/>
      <c r="G8" s="179"/>
      <c r="H8" s="187">
        <f>+E8*F8</f>
        <v>0</v>
      </c>
      <c r="I8" s="661">
        <v>0</v>
      </c>
      <c r="J8"/>
      <c r="K8"/>
      <c r="L8"/>
      <c r="M8" s="198"/>
      <c r="N8"/>
      <c r="O8"/>
      <c r="P8"/>
      <c r="Q8"/>
      <c r="R8"/>
      <c r="S8"/>
      <c r="T8"/>
      <c r="U8"/>
      <c r="V8"/>
    </row>
    <row r="9" spans="1:22" s="199" customFormat="1" ht="6" customHeight="1" x14ac:dyDescent="0.25">
      <c r="A9" s="195"/>
      <c r="B9" s="196"/>
      <c r="C9" s="197"/>
      <c r="D9" s="328"/>
      <c r="E9" s="185"/>
      <c r="F9" s="634"/>
      <c r="G9" s="179"/>
      <c r="H9" s="187"/>
      <c r="I9" s="661"/>
      <c r="J9"/>
      <c r="K9"/>
      <c r="L9"/>
      <c r="M9" s="198"/>
      <c r="N9"/>
      <c r="O9"/>
      <c r="P9"/>
      <c r="Q9"/>
      <c r="R9"/>
      <c r="S9"/>
      <c r="T9"/>
      <c r="U9"/>
      <c r="V9"/>
    </row>
    <row r="10" spans="1:22" s="199" customFormat="1" ht="30" x14ac:dyDescent="0.25">
      <c r="A10" s="200">
        <v>2</v>
      </c>
      <c r="B10" s="201"/>
      <c r="C10" s="202" t="s">
        <v>341</v>
      </c>
      <c r="D10" s="328"/>
      <c r="E10" s="664"/>
      <c r="F10" s="634"/>
      <c r="G10" s="179"/>
      <c r="H10" s="187">
        <f>H11+H12</f>
        <v>0</v>
      </c>
      <c r="I10" s="661">
        <f>I11+I12</f>
        <v>0</v>
      </c>
      <c r="J10"/>
      <c r="K10"/>
      <c r="L10"/>
      <c r="M10" s="190"/>
      <c r="N10"/>
      <c r="O10"/>
      <c r="P10"/>
      <c r="Q10"/>
      <c r="R10"/>
      <c r="S10"/>
      <c r="T10"/>
      <c r="U10"/>
      <c r="V10"/>
    </row>
    <row r="11" spans="1:22" s="199" customFormat="1" ht="15" customHeight="1" x14ac:dyDescent="0.25">
      <c r="A11" s="195"/>
      <c r="B11" s="196" t="s">
        <v>37</v>
      </c>
      <c r="C11" s="205" t="s">
        <v>342</v>
      </c>
      <c r="D11" s="320" t="s">
        <v>36</v>
      </c>
      <c r="E11" s="665">
        <v>1</v>
      </c>
      <c r="F11" s="634"/>
      <c r="G11" s="179"/>
      <c r="H11" s="183">
        <f>+E11*F11</f>
        <v>0</v>
      </c>
      <c r="I11" s="662">
        <f>E11*G11</f>
        <v>0</v>
      </c>
      <c r="J11"/>
      <c r="K11"/>
      <c r="L11"/>
      <c r="M11" s="206"/>
      <c r="N11"/>
      <c r="O11"/>
      <c r="P11"/>
      <c r="Q11"/>
      <c r="R11"/>
      <c r="S11"/>
      <c r="T11"/>
      <c r="U11"/>
      <c r="V11"/>
    </row>
    <row r="12" spans="1:22" s="199" customFormat="1" ht="15" customHeight="1" x14ac:dyDescent="0.25">
      <c r="A12" s="195"/>
      <c r="B12" s="196" t="s">
        <v>39</v>
      </c>
      <c r="C12" s="205" t="s">
        <v>343</v>
      </c>
      <c r="D12" s="320" t="s">
        <v>36</v>
      </c>
      <c r="E12" s="665">
        <v>1</v>
      </c>
      <c r="F12" s="634"/>
      <c r="G12" s="179"/>
      <c r="H12" s="183">
        <f>+E12*F12</f>
        <v>0</v>
      </c>
      <c r="I12" s="662">
        <f>E12*G12</f>
        <v>0</v>
      </c>
      <c r="J12"/>
      <c r="K12"/>
      <c r="L12"/>
      <c r="M12" s="206"/>
      <c r="N12"/>
      <c r="O12"/>
      <c r="P12"/>
      <c r="Q12"/>
      <c r="R12"/>
      <c r="S12"/>
      <c r="T12"/>
      <c r="U12"/>
      <c r="V12"/>
    </row>
    <row r="13" spans="1:22" s="199" customFormat="1" ht="4.5" customHeight="1" x14ac:dyDescent="0.25">
      <c r="A13" s="195"/>
      <c r="B13" s="196"/>
      <c r="C13" s="205"/>
      <c r="D13" s="320"/>
      <c r="E13" s="665"/>
      <c r="F13" s="634"/>
      <c r="G13" s="179"/>
      <c r="H13" s="183"/>
      <c r="I13" s="662"/>
      <c r="J13"/>
      <c r="K13"/>
      <c r="L13"/>
      <c r="M13" s="206"/>
      <c r="N13"/>
      <c r="O13"/>
      <c r="P13"/>
      <c r="Q13"/>
      <c r="R13"/>
      <c r="S13"/>
      <c r="T13"/>
      <c r="U13"/>
      <c r="V13"/>
    </row>
    <row r="14" spans="1:22" s="199" customFormat="1" ht="15" customHeight="1" x14ac:dyDescent="0.25">
      <c r="A14" s="200">
        <v>3</v>
      </c>
      <c r="B14" s="201"/>
      <c r="C14" s="207" t="s">
        <v>344</v>
      </c>
      <c r="D14" s="320" t="s">
        <v>38</v>
      </c>
      <c r="E14" s="664">
        <v>150</v>
      </c>
      <c r="F14" s="634"/>
      <c r="G14" s="179"/>
      <c r="H14" s="187">
        <f>+E14*F14</f>
        <v>0</v>
      </c>
      <c r="I14" s="662">
        <f>E14*G14</f>
        <v>0</v>
      </c>
      <c r="J14"/>
      <c r="K14"/>
      <c r="L14"/>
      <c r="M14" s="208"/>
      <c r="N14"/>
      <c r="O14"/>
      <c r="P14"/>
      <c r="Q14"/>
      <c r="R14"/>
      <c r="S14"/>
      <c r="T14"/>
      <c r="U14"/>
      <c r="V14"/>
    </row>
    <row r="15" spans="1:22" s="199" customFormat="1" ht="6" customHeight="1" x14ac:dyDescent="0.25">
      <c r="A15" s="200"/>
      <c r="B15" s="201"/>
      <c r="C15" s="207"/>
      <c r="D15" s="320"/>
      <c r="E15" s="664"/>
      <c r="F15" s="634"/>
      <c r="G15" s="179"/>
      <c r="H15" s="187"/>
      <c r="I15" s="662"/>
      <c r="J15"/>
      <c r="K15"/>
      <c r="L15"/>
      <c r="M15" s="208"/>
      <c r="N15"/>
      <c r="O15"/>
      <c r="P15"/>
      <c r="Q15"/>
      <c r="R15"/>
      <c r="S15"/>
      <c r="T15"/>
      <c r="U15"/>
      <c r="V15"/>
    </row>
    <row r="16" spans="1:22" s="199" customFormat="1" ht="48" customHeight="1" x14ac:dyDescent="0.25">
      <c r="A16" s="200">
        <v>4</v>
      </c>
      <c r="B16" s="201"/>
      <c r="C16" s="209" t="s">
        <v>345</v>
      </c>
      <c r="D16" s="666"/>
      <c r="E16" s="664"/>
      <c r="F16" s="634"/>
      <c r="G16" s="179"/>
      <c r="H16" s="187">
        <f>SUM(H17:H27)</f>
        <v>0</v>
      </c>
      <c r="I16" s="661">
        <f>SUM(I17:I27)</f>
        <v>0</v>
      </c>
      <c r="J16"/>
      <c r="K16"/>
      <c r="L16"/>
      <c r="M16" s="210"/>
      <c r="N16" s="211"/>
      <c r="O16"/>
      <c r="P16"/>
      <c r="Q16"/>
      <c r="R16"/>
      <c r="S16"/>
      <c r="T16"/>
      <c r="U16"/>
      <c r="V16"/>
    </row>
    <row r="17" spans="1:22" s="199" customFormat="1" ht="15" customHeight="1" x14ac:dyDescent="0.25">
      <c r="A17" s="195"/>
      <c r="B17" s="196" t="s">
        <v>55</v>
      </c>
      <c r="C17" s="212" t="s">
        <v>560</v>
      </c>
      <c r="D17" s="320" t="s">
        <v>346</v>
      </c>
      <c r="E17" s="185">
        <v>13</v>
      </c>
      <c r="F17" s="634"/>
      <c r="G17" s="179"/>
      <c r="H17" s="183">
        <f>+E17*F17</f>
        <v>0</v>
      </c>
      <c r="I17" s="662">
        <f>E17*G17</f>
        <v>0</v>
      </c>
      <c r="J17"/>
      <c r="K17"/>
      <c r="L17"/>
      <c r="M17" s="315"/>
      <c r="N17" s="315"/>
      <c r="O17"/>
      <c r="P17"/>
      <c r="Q17"/>
      <c r="R17"/>
      <c r="S17"/>
      <c r="T17" s="313"/>
      <c r="U17" s="314"/>
      <c r="V17"/>
    </row>
    <row r="18" spans="1:22" s="199" customFormat="1" ht="15" customHeight="1" x14ac:dyDescent="0.25">
      <c r="A18" s="195"/>
      <c r="B18" s="213" t="s">
        <v>56</v>
      </c>
      <c r="C18" s="212" t="s">
        <v>561</v>
      </c>
      <c r="D18" s="320" t="s">
        <v>346</v>
      </c>
      <c r="E18" s="185">
        <v>202</v>
      </c>
      <c r="F18" s="634"/>
      <c r="G18" s="179"/>
      <c r="H18" s="183">
        <f>+E18*F18</f>
        <v>0</v>
      </c>
      <c r="I18" s="662">
        <f>E18*G18</f>
        <v>0</v>
      </c>
      <c r="J18"/>
      <c r="K18"/>
      <c r="L18"/>
      <c r="M18" s="315"/>
      <c r="N18" s="315"/>
      <c r="O18"/>
      <c r="P18"/>
      <c r="Q18"/>
      <c r="R18"/>
      <c r="S18"/>
      <c r="T18" s="313"/>
      <c r="U18" s="314"/>
      <c r="V18"/>
    </row>
    <row r="19" spans="1:22" s="199" customFormat="1" ht="15" customHeight="1" x14ac:dyDescent="0.25">
      <c r="A19" s="195"/>
      <c r="B19" s="196" t="s">
        <v>57</v>
      </c>
      <c r="C19" s="212" t="s">
        <v>562</v>
      </c>
      <c r="D19" s="320" t="s">
        <v>346</v>
      </c>
      <c r="E19" s="185">
        <v>27</v>
      </c>
      <c r="F19" s="634"/>
      <c r="G19" s="179"/>
      <c r="H19" s="183">
        <f>+E19*F19</f>
        <v>0</v>
      </c>
      <c r="I19" s="662">
        <f>E19*G19</f>
        <v>0</v>
      </c>
      <c r="J19"/>
      <c r="K19"/>
      <c r="L19"/>
      <c r="M19" s="315"/>
      <c r="N19" s="315"/>
      <c r="O19"/>
      <c r="P19"/>
      <c r="Q19"/>
      <c r="R19"/>
      <c r="S19"/>
      <c r="T19" s="313"/>
      <c r="U19" s="314"/>
      <c r="V19"/>
    </row>
    <row r="20" spans="1:22" s="199" customFormat="1" ht="15" customHeight="1" x14ac:dyDescent="0.25">
      <c r="A20" s="195"/>
      <c r="B20" s="213" t="s">
        <v>58</v>
      </c>
      <c r="C20" s="212" t="s">
        <v>563</v>
      </c>
      <c r="D20" s="320" t="s">
        <v>346</v>
      </c>
      <c r="E20" s="185">
        <v>173</v>
      </c>
      <c r="F20" s="634"/>
      <c r="G20" s="179"/>
      <c r="H20" s="183">
        <f>+E20*F20</f>
        <v>0</v>
      </c>
      <c r="I20" s="662">
        <f>E20*G20</f>
        <v>0</v>
      </c>
      <c r="J20"/>
      <c r="K20"/>
      <c r="L20"/>
      <c r="M20" s="315"/>
      <c r="N20" s="315"/>
      <c r="O20"/>
      <c r="P20"/>
      <c r="Q20"/>
      <c r="R20"/>
      <c r="S20"/>
      <c r="T20" s="313"/>
      <c r="U20" s="314"/>
      <c r="V20"/>
    </row>
    <row r="21" spans="1:22" s="199" customFormat="1" ht="15" customHeight="1" x14ac:dyDescent="0.25">
      <c r="A21" s="195"/>
      <c r="B21" s="213" t="s">
        <v>59</v>
      </c>
      <c r="C21" s="212" t="s">
        <v>564</v>
      </c>
      <c r="D21" s="320" t="s">
        <v>346</v>
      </c>
      <c r="E21" s="185">
        <v>13</v>
      </c>
      <c r="F21" s="634"/>
      <c r="G21" s="179"/>
      <c r="H21" s="183">
        <f>+E21*F21</f>
        <v>0</v>
      </c>
      <c r="I21" s="662">
        <f>E21*G21</f>
        <v>0</v>
      </c>
      <c r="J21"/>
      <c r="K21"/>
      <c r="L21"/>
      <c r="M21" s="315"/>
      <c r="N21" s="315"/>
      <c r="O21"/>
      <c r="P21"/>
      <c r="Q21"/>
      <c r="R21"/>
      <c r="S21"/>
      <c r="T21" s="313"/>
      <c r="U21" s="314"/>
      <c r="V21"/>
    </row>
    <row r="22" spans="1:22" s="199" customFormat="1" ht="15" customHeight="1" x14ac:dyDescent="0.25">
      <c r="A22" s="195"/>
      <c r="B22" s="213" t="s">
        <v>60</v>
      </c>
      <c r="C22" s="212" t="s">
        <v>563</v>
      </c>
      <c r="D22" s="320" t="s">
        <v>346</v>
      </c>
      <c r="E22" s="185">
        <v>1</v>
      </c>
      <c r="F22" s="634"/>
      <c r="G22" s="179"/>
      <c r="H22" s="183">
        <f t="shared" ref="H22:H27" si="0">+E22*F22</f>
        <v>0</v>
      </c>
      <c r="I22" s="662">
        <f t="shared" ref="I22:I27" si="1">E22*G22</f>
        <v>0</v>
      </c>
      <c r="J22"/>
      <c r="K22"/>
      <c r="L22"/>
      <c r="M22" s="315"/>
      <c r="N22" s="315"/>
      <c r="O22"/>
      <c r="P22"/>
      <c r="Q22"/>
      <c r="R22"/>
      <c r="S22"/>
      <c r="T22" s="313"/>
      <c r="U22" s="314"/>
      <c r="V22"/>
    </row>
    <row r="23" spans="1:22" s="199" customFormat="1" ht="15" customHeight="1" x14ac:dyDescent="0.25">
      <c r="A23" s="195"/>
      <c r="B23" s="213" t="s">
        <v>61</v>
      </c>
      <c r="C23" s="212" t="s">
        <v>564</v>
      </c>
      <c r="D23" s="320" t="s">
        <v>346</v>
      </c>
      <c r="E23" s="185">
        <v>1</v>
      </c>
      <c r="F23" s="634"/>
      <c r="G23" s="179"/>
      <c r="H23" s="183">
        <f t="shared" si="0"/>
        <v>0</v>
      </c>
      <c r="I23" s="662">
        <f t="shared" si="1"/>
        <v>0</v>
      </c>
      <c r="J23"/>
      <c r="K23"/>
      <c r="L23"/>
      <c r="M23" s="315"/>
      <c r="N23" s="315"/>
      <c r="O23"/>
      <c r="P23"/>
      <c r="Q23"/>
      <c r="R23"/>
      <c r="S23"/>
      <c r="T23" s="313"/>
      <c r="U23" s="314"/>
      <c r="V23"/>
    </row>
    <row r="24" spans="1:22" s="199" customFormat="1" ht="15" customHeight="1" x14ac:dyDescent="0.25">
      <c r="A24" s="195"/>
      <c r="B24" s="213" t="s">
        <v>62</v>
      </c>
      <c r="C24" s="212" t="s">
        <v>565</v>
      </c>
      <c r="D24" s="320" t="s">
        <v>346</v>
      </c>
      <c r="E24" s="185">
        <v>22</v>
      </c>
      <c r="F24" s="634"/>
      <c r="G24" s="179"/>
      <c r="H24" s="183">
        <f t="shared" si="0"/>
        <v>0</v>
      </c>
      <c r="I24" s="662">
        <f t="shared" si="1"/>
        <v>0</v>
      </c>
      <c r="J24"/>
      <c r="K24"/>
      <c r="L24"/>
      <c r="M24" s="315"/>
      <c r="N24" s="315"/>
      <c r="O24"/>
      <c r="P24"/>
      <c r="Q24"/>
      <c r="R24"/>
      <c r="S24"/>
      <c r="T24" s="313"/>
      <c r="U24" s="314"/>
      <c r="V24"/>
    </row>
    <row r="25" spans="1:22" s="199" customFormat="1" ht="15" customHeight="1" x14ac:dyDescent="0.25">
      <c r="A25" s="195"/>
      <c r="B25" s="213" t="s">
        <v>512</v>
      </c>
      <c r="C25" s="212" t="s">
        <v>566</v>
      </c>
      <c r="D25" s="320" t="s">
        <v>346</v>
      </c>
      <c r="E25" s="185">
        <v>1</v>
      </c>
      <c r="F25" s="634"/>
      <c r="G25" s="179"/>
      <c r="H25" s="183">
        <f t="shared" si="0"/>
        <v>0</v>
      </c>
      <c r="I25" s="662">
        <f t="shared" si="1"/>
        <v>0</v>
      </c>
      <c r="J25"/>
      <c r="K25"/>
      <c r="L25"/>
      <c r="M25" s="315"/>
      <c r="N25" s="315"/>
      <c r="O25"/>
      <c r="P25"/>
      <c r="Q25"/>
      <c r="R25"/>
      <c r="S25"/>
      <c r="T25" s="313"/>
      <c r="U25" s="314"/>
      <c r="V25"/>
    </row>
    <row r="26" spans="1:22" s="199" customFormat="1" ht="15" customHeight="1" x14ac:dyDescent="0.25">
      <c r="A26" s="195"/>
      <c r="B26" s="213" t="s">
        <v>567</v>
      </c>
      <c r="C26" s="212" t="s">
        <v>560</v>
      </c>
      <c r="D26" s="320" t="s">
        <v>346</v>
      </c>
      <c r="E26" s="185">
        <v>1</v>
      </c>
      <c r="F26" s="634"/>
      <c r="G26" s="179"/>
      <c r="H26" s="183">
        <f t="shared" si="0"/>
        <v>0</v>
      </c>
      <c r="I26" s="662">
        <f t="shared" si="1"/>
        <v>0</v>
      </c>
      <c r="J26"/>
      <c r="K26"/>
      <c r="L26"/>
      <c r="M26" s="315"/>
      <c r="N26" s="315"/>
      <c r="O26"/>
      <c r="P26"/>
      <c r="Q26"/>
      <c r="R26"/>
      <c r="S26"/>
      <c r="T26" s="313"/>
      <c r="U26" s="314"/>
      <c r="V26"/>
    </row>
    <row r="27" spans="1:22" s="199" customFormat="1" ht="15" customHeight="1" x14ac:dyDescent="0.25">
      <c r="A27" s="195"/>
      <c r="B27" s="213" t="s">
        <v>568</v>
      </c>
      <c r="C27" s="212" t="s">
        <v>569</v>
      </c>
      <c r="D27" s="320" t="s">
        <v>346</v>
      </c>
      <c r="E27" s="185">
        <v>2</v>
      </c>
      <c r="F27" s="634"/>
      <c r="G27" s="179"/>
      <c r="H27" s="183">
        <f t="shared" si="0"/>
        <v>0</v>
      </c>
      <c r="I27" s="662">
        <f t="shared" si="1"/>
        <v>0</v>
      </c>
      <c r="J27"/>
      <c r="K27"/>
      <c r="L27"/>
      <c r="M27" s="315"/>
      <c r="N27" s="315"/>
      <c r="O27"/>
      <c r="P27"/>
      <c r="Q27"/>
      <c r="R27"/>
      <c r="S27"/>
      <c r="T27" s="313"/>
      <c r="U27" s="314"/>
      <c r="V27"/>
    </row>
    <row r="28" spans="1:22" s="199" customFormat="1" ht="4.5" customHeight="1" x14ac:dyDescent="0.25">
      <c r="A28" s="195"/>
      <c r="B28" s="213"/>
      <c r="C28" s="212"/>
      <c r="D28" s="320"/>
      <c r="E28" s="185"/>
      <c r="F28" s="634"/>
      <c r="G28" s="179"/>
      <c r="H28" s="183"/>
      <c r="I28" s="663"/>
      <c r="J28"/>
      <c r="K28"/>
      <c r="L28"/>
      <c r="M28" s="315"/>
      <c r="N28" s="315"/>
      <c r="O28"/>
      <c r="P28"/>
      <c r="Q28"/>
      <c r="R28"/>
      <c r="S28"/>
      <c r="T28" s="313"/>
      <c r="U28" s="314"/>
      <c r="V28"/>
    </row>
    <row r="29" spans="1:22" s="199" customFormat="1" ht="15" customHeight="1" x14ac:dyDescent="0.25">
      <c r="A29" s="200">
        <v>5</v>
      </c>
      <c r="B29" s="201"/>
      <c r="C29" s="207" t="s">
        <v>574</v>
      </c>
      <c r="D29" s="320" t="s">
        <v>36</v>
      </c>
      <c r="E29" s="664">
        <v>1</v>
      </c>
      <c r="F29" s="634"/>
      <c r="G29" s="179"/>
      <c r="H29" s="187">
        <f>+E29*F29</f>
        <v>0</v>
      </c>
      <c r="I29" s="661">
        <f>E29*G29</f>
        <v>0</v>
      </c>
      <c r="J29"/>
      <c r="K29"/>
      <c r="L29"/>
      <c r="M29" s="315"/>
      <c r="N29" s="315"/>
      <c r="O29"/>
      <c r="P29"/>
      <c r="Q29"/>
      <c r="R29"/>
      <c r="S29"/>
      <c r="T29" s="313"/>
      <c r="U29" s="314"/>
      <c r="V29"/>
    </row>
    <row r="30" spans="1:22" s="199" customFormat="1" ht="6.75" customHeight="1" x14ac:dyDescent="0.25">
      <c r="A30" s="195"/>
      <c r="B30" s="213"/>
      <c r="C30" s="212"/>
      <c r="D30" s="320"/>
      <c r="E30" s="185"/>
      <c r="F30" s="634"/>
      <c r="G30" s="179"/>
      <c r="H30" s="183"/>
      <c r="I30" s="663"/>
      <c r="J30"/>
      <c r="K30"/>
      <c r="L30"/>
      <c r="M30" s="315"/>
      <c r="N30" s="315"/>
      <c r="O30"/>
      <c r="P30"/>
      <c r="Q30"/>
      <c r="R30"/>
      <c r="S30"/>
      <c r="T30" s="313"/>
      <c r="U30" s="314"/>
      <c r="V30"/>
    </row>
    <row r="31" spans="1:22" s="199" customFormat="1" ht="15" customHeight="1" x14ac:dyDescent="0.25">
      <c r="A31" s="488"/>
      <c r="B31" s="449"/>
      <c r="C31" s="667"/>
      <c r="D31" s="320"/>
      <c r="E31" s="185"/>
      <c r="F31" s="634"/>
      <c r="G31" s="179"/>
      <c r="H31" s="183">
        <f t="shared" ref="H31:H40" si="2">+E31*F31</f>
        <v>0</v>
      </c>
      <c r="I31" s="662">
        <f t="shared" ref="I31:I40" si="3">E31*G31</f>
        <v>0</v>
      </c>
      <c r="J31"/>
      <c r="K31"/>
      <c r="L31"/>
      <c r="M31" s="315"/>
      <c r="N31" s="315"/>
      <c r="O31"/>
      <c r="P31"/>
      <c r="Q31"/>
      <c r="R31"/>
      <c r="S31"/>
      <c r="T31" s="313"/>
      <c r="U31" s="314"/>
      <c r="V31"/>
    </row>
    <row r="32" spans="1:22" s="199" customFormat="1" ht="15" customHeight="1" x14ac:dyDescent="0.25">
      <c r="A32" s="488"/>
      <c r="B32" s="449"/>
      <c r="C32" s="667"/>
      <c r="D32" s="320"/>
      <c r="E32" s="185"/>
      <c r="F32" s="634"/>
      <c r="G32" s="179"/>
      <c r="H32" s="183">
        <f t="shared" si="2"/>
        <v>0</v>
      </c>
      <c r="I32" s="662">
        <f t="shared" si="3"/>
        <v>0</v>
      </c>
      <c r="J32"/>
      <c r="K32"/>
      <c r="L32"/>
      <c r="M32" s="315"/>
      <c r="N32" s="315"/>
      <c r="O32"/>
      <c r="P32"/>
      <c r="Q32"/>
      <c r="R32"/>
      <c r="S32"/>
      <c r="T32" s="313"/>
      <c r="U32" s="314"/>
      <c r="V32"/>
    </row>
    <row r="33" spans="1:22" s="199" customFormat="1" ht="15" customHeight="1" x14ac:dyDescent="0.25">
      <c r="A33" s="488"/>
      <c r="B33" s="449"/>
      <c r="C33" s="667"/>
      <c r="D33" s="320"/>
      <c r="E33" s="185"/>
      <c r="F33" s="634"/>
      <c r="G33" s="179"/>
      <c r="H33" s="183">
        <f t="shared" si="2"/>
        <v>0</v>
      </c>
      <c r="I33" s="662">
        <f t="shared" si="3"/>
        <v>0</v>
      </c>
      <c r="J33"/>
      <c r="K33"/>
      <c r="L33"/>
      <c r="M33" s="315"/>
      <c r="N33" s="315"/>
      <c r="O33"/>
      <c r="P33"/>
      <c r="Q33"/>
      <c r="R33"/>
      <c r="S33"/>
      <c r="T33" s="313"/>
      <c r="U33" s="314"/>
      <c r="V33"/>
    </row>
    <row r="34" spans="1:22" s="199" customFormat="1" ht="15" customHeight="1" x14ac:dyDescent="0.25">
      <c r="A34" s="488"/>
      <c r="B34" s="449"/>
      <c r="C34" s="667"/>
      <c r="D34" s="320"/>
      <c r="E34" s="185"/>
      <c r="F34" s="634"/>
      <c r="G34" s="179"/>
      <c r="H34" s="183">
        <f t="shared" si="2"/>
        <v>0</v>
      </c>
      <c r="I34" s="662">
        <f t="shared" si="3"/>
        <v>0</v>
      </c>
      <c r="J34"/>
      <c r="K34"/>
      <c r="L34"/>
      <c r="M34" s="315"/>
      <c r="N34" s="315"/>
      <c r="O34"/>
      <c r="P34"/>
      <c r="Q34"/>
      <c r="R34"/>
      <c r="S34"/>
      <c r="T34" s="313"/>
      <c r="U34" s="314"/>
      <c r="V34"/>
    </row>
    <row r="35" spans="1:22" s="199" customFormat="1" ht="15" customHeight="1" x14ac:dyDescent="0.25">
      <c r="A35" s="488"/>
      <c r="B35" s="449"/>
      <c r="C35" s="667"/>
      <c r="D35" s="320"/>
      <c r="E35" s="185"/>
      <c r="F35" s="634"/>
      <c r="G35" s="179"/>
      <c r="H35" s="183">
        <f t="shared" si="2"/>
        <v>0</v>
      </c>
      <c r="I35" s="662">
        <f t="shared" si="3"/>
        <v>0</v>
      </c>
      <c r="J35"/>
      <c r="K35"/>
      <c r="L35"/>
      <c r="M35" s="315"/>
      <c r="N35" s="315"/>
      <c r="O35"/>
      <c r="P35"/>
      <c r="Q35"/>
      <c r="R35"/>
      <c r="S35"/>
      <c r="T35" s="313"/>
      <c r="U35" s="314"/>
      <c r="V35"/>
    </row>
    <row r="36" spans="1:22" s="199" customFormat="1" ht="15" customHeight="1" x14ac:dyDescent="0.25">
      <c r="A36" s="488"/>
      <c r="B36" s="449"/>
      <c r="C36" s="667"/>
      <c r="D36" s="320"/>
      <c r="E36" s="185"/>
      <c r="F36" s="634"/>
      <c r="G36" s="179"/>
      <c r="H36" s="183">
        <f t="shared" si="2"/>
        <v>0</v>
      </c>
      <c r="I36" s="662">
        <f t="shared" si="3"/>
        <v>0</v>
      </c>
      <c r="J36"/>
      <c r="K36"/>
      <c r="L36"/>
      <c r="M36" s="315"/>
      <c r="N36" s="315"/>
      <c r="O36"/>
      <c r="P36"/>
      <c r="Q36"/>
      <c r="R36"/>
      <c r="S36"/>
      <c r="T36" s="313"/>
      <c r="U36" s="314"/>
      <c r="V36"/>
    </row>
    <row r="37" spans="1:22" s="199" customFormat="1" ht="15" customHeight="1" x14ac:dyDescent="0.25">
      <c r="A37" s="488"/>
      <c r="B37" s="449"/>
      <c r="C37" s="667"/>
      <c r="D37" s="320"/>
      <c r="E37" s="185"/>
      <c r="F37" s="634"/>
      <c r="G37" s="179"/>
      <c r="H37" s="183">
        <f t="shared" si="2"/>
        <v>0</v>
      </c>
      <c r="I37" s="662">
        <f t="shared" si="3"/>
        <v>0</v>
      </c>
      <c r="J37"/>
      <c r="K37"/>
      <c r="L37"/>
      <c r="M37" s="315"/>
      <c r="N37" s="315"/>
      <c r="O37"/>
      <c r="P37"/>
      <c r="Q37"/>
      <c r="R37"/>
      <c r="S37"/>
      <c r="T37" s="313"/>
      <c r="U37" s="314"/>
      <c r="V37"/>
    </row>
    <row r="38" spans="1:22" s="199" customFormat="1" ht="15" customHeight="1" x14ac:dyDescent="0.25">
      <c r="A38" s="488"/>
      <c r="B38" s="449"/>
      <c r="C38" s="667"/>
      <c r="D38" s="320"/>
      <c r="E38" s="185"/>
      <c r="F38" s="634"/>
      <c r="G38" s="179"/>
      <c r="H38" s="183">
        <f t="shared" si="2"/>
        <v>0</v>
      </c>
      <c r="I38" s="662">
        <f t="shared" si="3"/>
        <v>0</v>
      </c>
      <c r="J38"/>
      <c r="K38"/>
      <c r="L38"/>
      <c r="M38" s="315"/>
      <c r="N38" s="315"/>
      <c r="O38"/>
      <c r="P38"/>
      <c r="Q38"/>
      <c r="R38"/>
      <c r="S38"/>
      <c r="T38" s="313"/>
      <c r="U38" s="314"/>
      <c r="V38"/>
    </row>
    <row r="39" spans="1:22" s="199" customFormat="1" ht="15" customHeight="1" x14ac:dyDescent="0.25">
      <c r="A39" s="488"/>
      <c r="B39" s="449"/>
      <c r="C39" s="667"/>
      <c r="D39" s="320"/>
      <c r="E39" s="185"/>
      <c r="F39" s="634"/>
      <c r="G39" s="179"/>
      <c r="H39" s="183">
        <f t="shared" si="2"/>
        <v>0</v>
      </c>
      <c r="I39" s="662">
        <f t="shared" si="3"/>
        <v>0</v>
      </c>
      <c r="J39"/>
      <c r="K39"/>
      <c r="L39"/>
      <c r="M39" s="315"/>
      <c r="N39" s="315"/>
      <c r="O39"/>
      <c r="P39"/>
      <c r="Q39"/>
      <c r="R39"/>
      <c r="S39"/>
      <c r="T39" s="313"/>
      <c r="U39" s="314"/>
      <c r="V39"/>
    </row>
    <row r="40" spans="1:22" s="199" customFormat="1" ht="15" customHeight="1" x14ac:dyDescent="0.25">
      <c r="A40" s="488"/>
      <c r="B40" s="449"/>
      <c r="C40" s="667"/>
      <c r="D40" s="320"/>
      <c r="E40" s="185"/>
      <c r="F40" s="634"/>
      <c r="G40" s="179"/>
      <c r="H40" s="183">
        <f t="shared" si="2"/>
        <v>0</v>
      </c>
      <c r="I40" s="662">
        <f t="shared" si="3"/>
        <v>0</v>
      </c>
      <c r="J40"/>
      <c r="K40"/>
      <c r="L40"/>
      <c r="M40" s="315"/>
      <c r="N40" s="315"/>
      <c r="O40"/>
      <c r="P40"/>
      <c r="Q40"/>
      <c r="R40"/>
      <c r="S40"/>
      <c r="T40" s="313"/>
      <c r="U40" s="314"/>
      <c r="V40"/>
    </row>
    <row r="41" spans="1:22" s="214" customFormat="1" ht="6.75" customHeight="1" thickBot="1" x14ac:dyDescent="0.3">
      <c r="A41" s="200"/>
      <c r="B41" s="181"/>
      <c r="C41" s="178"/>
      <c r="D41" s="36"/>
      <c r="E41" s="181"/>
      <c r="F41" s="457"/>
      <c r="G41" s="458"/>
      <c r="H41" s="183"/>
      <c r="I41" s="663"/>
      <c r="J41"/>
      <c r="K41"/>
      <c r="L41"/>
      <c r="M41" s="302"/>
      <c r="N41" s="302"/>
      <c r="O41"/>
      <c r="P41"/>
      <c r="Q41"/>
      <c r="R41"/>
      <c r="S41"/>
      <c r="T41"/>
      <c r="U41"/>
      <c r="V41"/>
    </row>
    <row r="42" spans="1:22" s="214" customFormat="1" ht="15" customHeight="1" thickBot="1" x14ac:dyDescent="0.3">
      <c r="A42" s="934" t="s">
        <v>347</v>
      </c>
      <c r="B42" s="935"/>
      <c r="C42" s="935"/>
      <c r="D42" s="936"/>
      <c r="E42" s="936"/>
      <c r="F42" s="936"/>
      <c r="G42" s="936"/>
      <c r="H42" s="311">
        <f>H8+H10+H16+H14+H29+SUM(H31:H40)</f>
        <v>0</v>
      </c>
      <c r="I42" s="312">
        <f>I8+I10+I16+I14+I29+SUM(I31:I40)</f>
        <v>0</v>
      </c>
      <c r="J42"/>
      <c r="K42"/>
      <c r="L42"/>
      <c r="O42"/>
      <c r="P42"/>
      <c r="Q42"/>
      <c r="R42"/>
      <c r="S42"/>
      <c r="T42"/>
      <c r="U42"/>
      <c r="V42"/>
    </row>
    <row r="43" spans="1:22" x14ac:dyDescent="0.25">
      <c r="A43" s="2" t="str">
        <f>'C 1.1'!$A$88</f>
        <v>Las cantidades son meramente orientativas, las mismas deben coincidir con lo presentado en la Oferta Técnica</v>
      </c>
      <c r="B43" s="191"/>
      <c r="C43" s="191"/>
      <c r="J43"/>
    </row>
    <row r="44" spans="1:22" x14ac:dyDescent="0.25">
      <c r="A44" s="2" t="str">
        <f>'C 1.1'!$A$89</f>
        <v>El Oferente deberá ajustar el itemizado descripto en las filas disponibles en consonacia con lo descripto en la Oferta Técnica.</v>
      </c>
      <c r="F44" s="218"/>
    </row>
    <row r="49" spans="4:9" ht="15.75" x14ac:dyDescent="0.25">
      <c r="D49" s="768" t="s">
        <v>572</v>
      </c>
      <c r="E49" s="768"/>
      <c r="F49" s="768"/>
      <c r="G49" s="18"/>
      <c r="H49" s="768" t="s">
        <v>572</v>
      </c>
      <c r="I49" s="768"/>
    </row>
    <row r="50" spans="4:9" ht="15.75" x14ac:dyDescent="0.25">
      <c r="D50" s="769" t="s">
        <v>671</v>
      </c>
      <c r="E50" s="769"/>
      <c r="F50" s="769"/>
      <c r="G50" s="18"/>
      <c r="H50" s="769" t="s">
        <v>573</v>
      </c>
      <c r="I50" s="769"/>
    </row>
    <row r="51" spans="4:9" x14ac:dyDescent="0.25">
      <c r="D51" s="19"/>
      <c r="E51" s="19"/>
      <c r="F51" s="18"/>
      <c r="G51" s="18"/>
      <c r="H51" s="18"/>
      <c r="I51" s="18"/>
    </row>
  </sheetData>
  <sheetProtection algorithmName="SHA-512" hashValue="Z3Pnc7iomVMFzthBhL/fyvRZDD54wrnI8oWk79mwgIjtBZyF5oegxCQpwgyj1tNTyHGbZj/ZsYeovybsdyBksQ==" saltValue="kuBfoy1+kTMi5ceyPmY0+g==" spinCount="100000" sheet="1" objects="1" scenarios="1"/>
  <mergeCells count="13">
    <mergeCell ref="D49:F49"/>
    <mergeCell ref="H49:I49"/>
    <mergeCell ref="D50:F50"/>
    <mergeCell ref="H50:I50"/>
    <mergeCell ref="A42:G42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76" fitToHeight="0" orientation="landscape" r:id="rId1"/>
  <headerFooter>
    <oddHeader>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B40D-55D5-489E-A2CC-FEB5323BBE40}">
  <sheetPr>
    <pageSetUpPr fitToPage="1"/>
  </sheetPr>
  <dimension ref="A1:I48"/>
  <sheetViews>
    <sheetView view="pageBreakPreview" zoomScale="60" zoomScaleNormal="100" workbookViewId="0">
      <selection activeCell="F27" sqref="F27"/>
    </sheetView>
  </sheetViews>
  <sheetFormatPr baseColWidth="10" defaultRowHeight="12.75" x14ac:dyDescent="0.25"/>
  <cols>
    <col min="1" max="1" width="5.5703125" style="18" customWidth="1"/>
    <col min="2" max="2" width="6.28515625" style="18" customWidth="1"/>
    <col min="3" max="3" width="67.28515625" style="18" customWidth="1"/>
    <col min="4" max="4" width="8.5703125" style="18" customWidth="1"/>
    <col min="5" max="5" width="5.7109375" style="18" customWidth="1"/>
    <col min="6" max="6" width="13.85546875" style="18" bestFit="1" customWidth="1"/>
    <col min="7" max="7" width="24.140625" style="18" bestFit="1" customWidth="1"/>
    <col min="8" max="8" width="15.7109375" style="18" customWidth="1"/>
    <col min="9" max="9" width="21.28515625" style="18" bestFit="1" customWidth="1"/>
    <col min="10" max="16384" width="11.42578125" style="18"/>
  </cols>
  <sheetData>
    <row r="1" spans="1:9" s="2" customFormat="1" ht="69.95" customHeight="1" x14ac:dyDescent="0.2">
      <c r="A1" s="920" t="s">
        <v>414</v>
      </c>
      <c r="B1" s="921"/>
      <c r="C1" s="921"/>
      <c r="D1" s="921"/>
      <c r="E1" s="921"/>
      <c r="F1" s="921"/>
      <c r="G1" s="921"/>
      <c r="H1" s="921"/>
      <c r="I1" s="922"/>
    </row>
    <row r="2" spans="1:9" s="2" customFormat="1" ht="9.9499999999999993" customHeight="1" thickBot="1" x14ac:dyDescent="0.25"/>
    <row r="3" spans="1:9" s="2" customFormat="1" ht="23.25" customHeight="1" thickBot="1" x14ac:dyDescent="0.25">
      <c r="A3" s="879" t="s">
        <v>454</v>
      </c>
      <c r="B3" s="880"/>
      <c r="C3" s="880"/>
      <c r="D3" s="880"/>
      <c r="E3" s="880"/>
      <c r="F3" s="880"/>
      <c r="G3" s="880"/>
      <c r="H3" s="880"/>
      <c r="I3" s="881"/>
    </row>
    <row r="4" spans="1:9" s="2" customFormat="1" ht="12" customHeight="1" thickBot="1" x14ac:dyDescent="0.25"/>
    <row r="5" spans="1:9" s="14" customFormat="1" ht="15" customHeight="1" x14ac:dyDescent="0.25">
      <c r="A5" s="952" t="s">
        <v>28</v>
      </c>
      <c r="B5" s="955" t="s">
        <v>29</v>
      </c>
      <c r="C5" s="219"/>
      <c r="D5" s="943" t="s">
        <v>30</v>
      </c>
      <c r="E5" s="943" t="s">
        <v>31</v>
      </c>
      <c r="F5" s="871" t="s">
        <v>32</v>
      </c>
      <c r="G5" s="947"/>
      <c r="H5" s="871" t="s">
        <v>33</v>
      </c>
      <c r="I5" s="950"/>
    </row>
    <row r="6" spans="1:9" s="14" customFormat="1" ht="18" customHeight="1" x14ac:dyDescent="0.25">
      <c r="A6" s="953"/>
      <c r="B6" s="956"/>
      <c r="C6" s="220" t="s">
        <v>34</v>
      </c>
      <c r="D6" s="944"/>
      <c r="E6" s="944"/>
      <c r="F6" s="949"/>
      <c r="G6" s="949"/>
      <c r="H6" s="949"/>
      <c r="I6" s="951"/>
    </row>
    <row r="7" spans="1:9" s="14" customFormat="1" ht="33.75" customHeight="1" thickBot="1" x14ac:dyDescent="0.3">
      <c r="A7" s="954"/>
      <c r="B7" s="957"/>
      <c r="C7" s="221"/>
      <c r="D7" s="945"/>
      <c r="E7" s="945"/>
      <c r="F7" s="177" t="s">
        <v>21</v>
      </c>
      <c r="G7" s="177" t="s">
        <v>22</v>
      </c>
      <c r="H7" s="177" t="s">
        <v>21</v>
      </c>
      <c r="I7" s="177" t="s">
        <v>22</v>
      </c>
    </row>
    <row r="8" spans="1:9" s="214" customFormat="1" ht="15" customHeight="1" x14ac:dyDescent="0.25">
      <c r="A8" s="180">
        <v>1</v>
      </c>
      <c r="B8" s="181"/>
      <c r="C8" s="184" t="s">
        <v>348</v>
      </c>
      <c r="D8" s="664"/>
      <c r="E8" s="664"/>
      <c r="F8" s="676"/>
      <c r="G8" s="677"/>
      <c r="H8" s="222">
        <f>H9+H10+H11</f>
        <v>0</v>
      </c>
      <c r="I8" s="223">
        <f>I9+I10+I11</f>
        <v>0</v>
      </c>
    </row>
    <row r="9" spans="1:9" s="214" customFormat="1" ht="15" customHeight="1" x14ac:dyDescent="0.25">
      <c r="A9" s="180"/>
      <c r="B9" s="181" t="s">
        <v>35</v>
      </c>
      <c r="C9" s="224" t="s">
        <v>570</v>
      </c>
      <c r="D9" s="185" t="s">
        <v>38</v>
      </c>
      <c r="E9" s="665">
        <v>379</v>
      </c>
      <c r="F9" s="678"/>
      <c r="G9" s="679"/>
      <c r="H9" s="671">
        <f>+E9*F9</f>
        <v>0</v>
      </c>
      <c r="I9" s="672">
        <f>+E9*G9</f>
        <v>0</v>
      </c>
    </row>
    <row r="10" spans="1:9" s="214" customFormat="1" ht="15" customHeight="1" x14ac:dyDescent="0.25">
      <c r="A10" s="180"/>
      <c r="B10" s="181" t="s">
        <v>106</v>
      </c>
      <c r="C10" s="182" t="s">
        <v>350</v>
      </c>
      <c r="D10" s="185" t="s">
        <v>38</v>
      </c>
      <c r="E10" s="665">
        <v>28</v>
      </c>
      <c r="F10" s="678"/>
      <c r="G10" s="679"/>
      <c r="H10" s="671">
        <f>+E10*F10</f>
        <v>0</v>
      </c>
      <c r="I10" s="672">
        <f>+E10*G10</f>
        <v>0</v>
      </c>
    </row>
    <row r="11" spans="1:9" s="214" customFormat="1" ht="15" customHeight="1" x14ac:dyDescent="0.25">
      <c r="A11" s="180"/>
      <c r="B11" s="181" t="s">
        <v>108</v>
      </c>
      <c r="C11" s="182" t="s">
        <v>351</v>
      </c>
      <c r="D11" s="185" t="s">
        <v>38</v>
      </c>
      <c r="E11" s="665">
        <v>49</v>
      </c>
      <c r="F11" s="678"/>
      <c r="G11" s="679"/>
      <c r="H11" s="671">
        <f>+E11*F11</f>
        <v>0</v>
      </c>
      <c r="I11" s="672">
        <f>+E11*G11</f>
        <v>0</v>
      </c>
    </row>
    <row r="12" spans="1:9" s="214" customFormat="1" ht="6" customHeight="1" x14ac:dyDescent="0.25">
      <c r="A12" s="180"/>
      <c r="B12" s="181"/>
      <c r="C12" s="182"/>
      <c r="D12" s="185"/>
      <c r="E12" s="665"/>
      <c r="F12" s="680"/>
      <c r="G12" s="681"/>
      <c r="H12" s="671"/>
      <c r="I12" s="672"/>
    </row>
    <row r="13" spans="1:9" s="214" customFormat="1" ht="25.5" customHeight="1" x14ac:dyDescent="0.25">
      <c r="A13" s="180">
        <v>2</v>
      </c>
      <c r="B13" s="181"/>
      <c r="C13" s="225" t="s">
        <v>352</v>
      </c>
      <c r="D13" s="664"/>
      <c r="E13" s="664"/>
      <c r="F13" s="682"/>
      <c r="G13" s="681"/>
      <c r="H13" s="673">
        <f>H14+H15</f>
        <v>0</v>
      </c>
      <c r="I13" s="674">
        <f>I14+I15</f>
        <v>0</v>
      </c>
    </row>
    <row r="14" spans="1:9" s="214" customFormat="1" ht="15" customHeight="1" x14ac:dyDescent="0.25">
      <c r="A14" s="180"/>
      <c r="B14" s="181" t="s">
        <v>37</v>
      </c>
      <c r="C14" s="224" t="s">
        <v>353</v>
      </c>
      <c r="D14" s="185" t="s">
        <v>38</v>
      </c>
      <c r="E14" s="665">
        <v>379</v>
      </c>
      <c r="F14" s="678"/>
      <c r="G14" s="679"/>
      <c r="H14" s="671">
        <f t="shared" ref="H14:H25" si="0">+E14*F14</f>
        <v>0</v>
      </c>
      <c r="I14" s="672">
        <f t="shared" ref="I14:I25" si="1">+E14*G14</f>
        <v>0</v>
      </c>
    </row>
    <row r="15" spans="1:9" s="214" customFormat="1" ht="15" customHeight="1" x14ac:dyDescent="0.25">
      <c r="A15" s="180"/>
      <c r="B15" s="181" t="s">
        <v>39</v>
      </c>
      <c r="C15" s="182" t="s">
        <v>338</v>
      </c>
      <c r="D15" s="185" t="s">
        <v>38</v>
      </c>
      <c r="E15" s="665">
        <v>77</v>
      </c>
      <c r="F15" s="678"/>
      <c r="G15" s="679"/>
      <c r="H15" s="671">
        <f t="shared" si="0"/>
        <v>0</v>
      </c>
      <c r="I15" s="672">
        <f t="shared" si="1"/>
        <v>0</v>
      </c>
    </row>
    <row r="16" spans="1:9" s="214" customFormat="1" ht="4.5" customHeight="1" x14ac:dyDescent="0.25">
      <c r="A16" s="180"/>
      <c r="B16" s="181"/>
      <c r="C16" s="182"/>
      <c r="D16" s="185"/>
      <c r="E16" s="665"/>
      <c r="F16" s="680"/>
      <c r="G16" s="681"/>
      <c r="H16" s="671"/>
      <c r="I16" s="672"/>
    </row>
    <row r="17" spans="1:9" s="214" customFormat="1" ht="15" customHeight="1" x14ac:dyDescent="0.25">
      <c r="A17" s="180">
        <v>3</v>
      </c>
      <c r="B17" s="181"/>
      <c r="C17" s="178" t="s">
        <v>354</v>
      </c>
      <c r="D17" s="185" t="s">
        <v>330</v>
      </c>
      <c r="E17" s="665">
        <v>78</v>
      </c>
      <c r="F17" s="678"/>
      <c r="G17" s="679"/>
      <c r="H17" s="673">
        <f t="shared" si="0"/>
        <v>0</v>
      </c>
      <c r="I17" s="674">
        <f t="shared" si="1"/>
        <v>0</v>
      </c>
    </row>
    <row r="18" spans="1:9" s="214" customFormat="1" ht="5.25" customHeight="1" x14ac:dyDescent="0.25">
      <c r="A18" s="180"/>
      <c r="B18" s="181"/>
      <c r="C18" s="178"/>
      <c r="D18" s="185"/>
      <c r="E18" s="665"/>
      <c r="F18" s="680"/>
      <c r="G18" s="681"/>
      <c r="H18" s="673"/>
      <c r="I18" s="674"/>
    </row>
    <row r="19" spans="1:9" s="214" customFormat="1" ht="41.25" customHeight="1" x14ac:dyDescent="0.25">
      <c r="A19" s="180">
        <v>4</v>
      </c>
      <c r="B19" s="181"/>
      <c r="C19" s="225" t="s">
        <v>355</v>
      </c>
      <c r="D19" s="185" t="s">
        <v>330</v>
      </c>
      <c r="E19" s="665">
        <v>78</v>
      </c>
      <c r="F19" s="678"/>
      <c r="G19" s="679"/>
      <c r="H19" s="673">
        <f t="shared" si="0"/>
        <v>0</v>
      </c>
      <c r="I19" s="674">
        <f t="shared" si="1"/>
        <v>0</v>
      </c>
    </row>
    <row r="20" spans="1:9" s="214" customFormat="1" ht="3.75" customHeight="1" x14ac:dyDescent="0.25">
      <c r="A20" s="180"/>
      <c r="B20" s="181"/>
      <c r="C20" s="225"/>
      <c r="D20" s="185"/>
      <c r="E20" s="665"/>
      <c r="F20" s="680"/>
      <c r="G20" s="681"/>
      <c r="H20" s="673"/>
      <c r="I20" s="674"/>
    </row>
    <row r="21" spans="1:9" s="214" customFormat="1" ht="15" customHeight="1" x14ac:dyDescent="0.25">
      <c r="A21" s="180">
        <v>5</v>
      </c>
      <c r="B21" s="181"/>
      <c r="C21" s="178" t="s">
        <v>356</v>
      </c>
      <c r="D21" s="185" t="s">
        <v>38</v>
      </c>
      <c r="E21" s="665">
        <v>900</v>
      </c>
      <c r="F21" s="678"/>
      <c r="G21" s="679"/>
      <c r="H21" s="673">
        <f t="shared" si="0"/>
        <v>0</v>
      </c>
      <c r="I21" s="674">
        <f t="shared" si="1"/>
        <v>0</v>
      </c>
    </row>
    <row r="22" spans="1:9" s="214" customFormat="1" ht="5.25" customHeight="1" x14ac:dyDescent="0.25">
      <c r="A22" s="180"/>
      <c r="B22" s="181"/>
      <c r="C22" s="178"/>
      <c r="D22" s="185"/>
      <c r="E22" s="665"/>
      <c r="F22" s="680"/>
      <c r="G22" s="681"/>
      <c r="H22" s="673"/>
      <c r="I22" s="674"/>
    </row>
    <row r="23" spans="1:9" s="214" customFormat="1" ht="15" customHeight="1" x14ac:dyDescent="0.25">
      <c r="A23" s="37">
        <v>6</v>
      </c>
      <c r="B23" s="36"/>
      <c r="C23" s="48" t="s">
        <v>410</v>
      </c>
      <c r="D23" s="185" t="s">
        <v>38</v>
      </c>
      <c r="E23" s="598">
        <v>5</v>
      </c>
      <c r="F23" s="678"/>
      <c r="G23" s="679"/>
      <c r="H23" s="673">
        <f t="shared" si="0"/>
        <v>0</v>
      </c>
      <c r="I23" s="674">
        <f>E23*G23</f>
        <v>0</v>
      </c>
    </row>
    <row r="24" spans="1:9" s="214" customFormat="1" ht="5.25" customHeight="1" x14ac:dyDescent="0.25">
      <c r="A24" s="37"/>
      <c r="B24" s="36"/>
      <c r="C24" s="48"/>
      <c r="D24" s="185"/>
      <c r="E24" s="598"/>
      <c r="F24" s="683"/>
      <c r="G24" s="681"/>
      <c r="H24" s="675"/>
      <c r="I24" s="674"/>
    </row>
    <row r="25" spans="1:9" s="214" customFormat="1" ht="15" customHeight="1" x14ac:dyDescent="0.25">
      <c r="A25" s="180">
        <v>7</v>
      </c>
      <c r="B25" s="181"/>
      <c r="C25" s="178" t="s">
        <v>357</v>
      </c>
      <c r="D25" s="185" t="s">
        <v>330</v>
      </c>
      <c r="E25" s="665">
        <v>780</v>
      </c>
      <c r="F25" s="678"/>
      <c r="G25" s="679"/>
      <c r="H25" s="673">
        <f t="shared" si="0"/>
        <v>0</v>
      </c>
      <c r="I25" s="674">
        <f t="shared" si="1"/>
        <v>0</v>
      </c>
    </row>
    <row r="26" spans="1:9" s="214" customFormat="1" ht="5.25" customHeight="1" x14ac:dyDescent="0.25">
      <c r="A26" s="37"/>
      <c r="B26" s="36"/>
      <c r="C26" s="48"/>
      <c r="D26" s="185"/>
      <c r="E26" s="598"/>
      <c r="F26" s="683"/>
      <c r="G26" s="681"/>
      <c r="H26" s="675"/>
      <c r="I26" s="674"/>
    </row>
    <row r="27" spans="1:9" s="214" customFormat="1" ht="15" customHeight="1" x14ac:dyDescent="0.25">
      <c r="A27" s="180">
        <v>8</v>
      </c>
      <c r="B27" s="181"/>
      <c r="C27" s="178" t="s">
        <v>574</v>
      </c>
      <c r="D27" s="185" t="s">
        <v>36</v>
      </c>
      <c r="E27" s="665">
        <v>1</v>
      </c>
      <c r="F27" s="678"/>
      <c r="G27" s="679"/>
      <c r="H27" s="673">
        <f t="shared" ref="H27" si="2">+E27*F27</f>
        <v>0</v>
      </c>
      <c r="I27" s="674">
        <f t="shared" ref="I27" si="3">+E27*G27</f>
        <v>0</v>
      </c>
    </row>
    <row r="28" spans="1:9" s="214" customFormat="1" ht="3.75" customHeight="1" x14ac:dyDescent="0.25">
      <c r="A28" s="180"/>
      <c r="B28" s="181"/>
      <c r="C28" s="178"/>
      <c r="D28" s="185"/>
      <c r="E28" s="665"/>
      <c r="F28" s="680"/>
      <c r="G28" s="681"/>
      <c r="H28" s="673"/>
      <c r="I28" s="674"/>
    </row>
    <row r="29" spans="1:9" s="214" customFormat="1" ht="15" customHeight="1" x14ac:dyDescent="0.25">
      <c r="A29" s="508"/>
      <c r="B29" s="185"/>
      <c r="C29" s="509"/>
      <c r="D29" s="185"/>
      <c r="E29" s="665"/>
      <c r="F29" s="678"/>
      <c r="G29" s="679"/>
      <c r="H29" s="671">
        <f t="shared" ref="H29:H38" si="4">+E29*F29</f>
        <v>0</v>
      </c>
      <c r="I29" s="672">
        <f t="shared" ref="I29:I38" si="5">+E29*G29</f>
        <v>0</v>
      </c>
    </row>
    <row r="30" spans="1:9" s="214" customFormat="1" ht="15" customHeight="1" x14ac:dyDescent="0.25">
      <c r="A30" s="508"/>
      <c r="B30" s="185"/>
      <c r="C30" s="509"/>
      <c r="D30" s="185"/>
      <c r="E30" s="665"/>
      <c r="F30" s="678"/>
      <c r="G30" s="679"/>
      <c r="H30" s="671">
        <f t="shared" si="4"/>
        <v>0</v>
      </c>
      <c r="I30" s="672">
        <f t="shared" si="5"/>
        <v>0</v>
      </c>
    </row>
    <row r="31" spans="1:9" s="214" customFormat="1" ht="15" customHeight="1" x14ac:dyDescent="0.25">
      <c r="A31" s="508"/>
      <c r="B31" s="185"/>
      <c r="C31" s="509"/>
      <c r="D31" s="185"/>
      <c r="E31" s="665"/>
      <c r="F31" s="678"/>
      <c r="G31" s="679"/>
      <c r="H31" s="671">
        <f t="shared" si="4"/>
        <v>0</v>
      </c>
      <c r="I31" s="672">
        <f t="shared" si="5"/>
        <v>0</v>
      </c>
    </row>
    <row r="32" spans="1:9" s="214" customFormat="1" ht="15" customHeight="1" x14ac:dyDescent="0.25">
      <c r="A32" s="508"/>
      <c r="B32" s="185"/>
      <c r="C32" s="509"/>
      <c r="D32" s="185"/>
      <c r="E32" s="665"/>
      <c r="F32" s="678"/>
      <c r="G32" s="679"/>
      <c r="H32" s="671">
        <f t="shared" si="4"/>
        <v>0</v>
      </c>
      <c r="I32" s="672">
        <f t="shared" si="5"/>
        <v>0</v>
      </c>
    </row>
    <row r="33" spans="1:9" s="214" customFormat="1" ht="15" customHeight="1" x14ac:dyDescent="0.25">
      <c r="A33" s="508"/>
      <c r="B33" s="185"/>
      <c r="C33" s="509"/>
      <c r="D33" s="185"/>
      <c r="E33" s="665"/>
      <c r="F33" s="678"/>
      <c r="G33" s="679"/>
      <c r="H33" s="671">
        <f t="shared" si="4"/>
        <v>0</v>
      </c>
      <c r="I33" s="672">
        <f t="shared" si="5"/>
        <v>0</v>
      </c>
    </row>
    <row r="34" spans="1:9" s="214" customFormat="1" ht="15" customHeight="1" x14ac:dyDescent="0.25">
      <c r="A34" s="508"/>
      <c r="B34" s="185"/>
      <c r="C34" s="509"/>
      <c r="D34" s="185"/>
      <c r="E34" s="665"/>
      <c r="F34" s="678"/>
      <c r="G34" s="679"/>
      <c r="H34" s="671">
        <f t="shared" si="4"/>
        <v>0</v>
      </c>
      <c r="I34" s="672">
        <f t="shared" si="5"/>
        <v>0</v>
      </c>
    </row>
    <row r="35" spans="1:9" s="214" customFormat="1" ht="15" customHeight="1" x14ac:dyDescent="0.25">
      <c r="A35" s="508"/>
      <c r="B35" s="185"/>
      <c r="C35" s="509"/>
      <c r="D35" s="185"/>
      <c r="E35" s="665"/>
      <c r="F35" s="678"/>
      <c r="G35" s="679"/>
      <c r="H35" s="671">
        <f t="shared" si="4"/>
        <v>0</v>
      </c>
      <c r="I35" s="672">
        <f t="shared" si="5"/>
        <v>0</v>
      </c>
    </row>
    <row r="36" spans="1:9" s="214" customFormat="1" ht="15" customHeight="1" x14ac:dyDescent="0.25">
      <c r="A36" s="508"/>
      <c r="B36" s="185"/>
      <c r="C36" s="509"/>
      <c r="D36" s="185"/>
      <c r="E36" s="665"/>
      <c r="F36" s="678"/>
      <c r="G36" s="679"/>
      <c r="H36" s="671">
        <f t="shared" si="4"/>
        <v>0</v>
      </c>
      <c r="I36" s="672">
        <f t="shared" si="5"/>
        <v>0</v>
      </c>
    </row>
    <row r="37" spans="1:9" s="214" customFormat="1" ht="15" customHeight="1" x14ac:dyDescent="0.25">
      <c r="A37" s="508"/>
      <c r="B37" s="185"/>
      <c r="C37" s="509"/>
      <c r="D37" s="185"/>
      <c r="E37" s="665"/>
      <c r="F37" s="678"/>
      <c r="G37" s="679"/>
      <c r="H37" s="671">
        <f t="shared" si="4"/>
        <v>0</v>
      </c>
      <c r="I37" s="672">
        <f t="shared" si="5"/>
        <v>0</v>
      </c>
    </row>
    <row r="38" spans="1:9" s="214" customFormat="1" ht="15" customHeight="1" x14ac:dyDescent="0.25">
      <c r="A38" s="508"/>
      <c r="B38" s="185"/>
      <c r="C38" s="509"/>
      <c r="D38" s="185"/>
      <c r="E38" s="665"/>
      <c r="F38" s="678"/>
      <c r="G38" s="679"/>
      <c r="H38" s="671">
        <f t="shared" si="4"/>
        <v>0</v>
      </c>
      <c r="I38" s="672">
        <f t="shared" si="5"/>
        <v>0</v>
      </c>
    </row>
    <row r="39" spans="1:9" s="214" customFormat="1" ht="5.25" customHeight="1" thickBot="1" x14ac:dyDescent="0.3">
      <c r="A39" s="180"/>
      <c r="B39" s="181"/>
      <c r="C39" s="178"/>
      <c r="D39" s="181"/>
      <c r="E39" s="670"/>
      <c r="F39" s="668"/>
      <c r="G39" s="669"/>
      <c r="H39" s="673"/>
      <c r="I39" s="674"/>
    </row>
    <row r="40" spans="1:9" s="14" customFormat="1" ht="20.100000000000001" customHeight="1" thickBot="1" x14ac:dyDescent="0.3">
      <c r="A40" s="958" t="s">
        <v>358</v>
      </c>
      <c r="B40" s="959"/>
      <c r="C40" s="959"/>
      <c r="D40" s="959"/>
      <c r="E40" s="959"/>
      <c r="F40" s="959"/>
      <c r="G40" s="960"/>
      <c r="H40" s="498">
        <f>H8+H13+H17+H19+H21+H25+H23+H27+SUM(H29:H38)</f>
        <v>0</v>
      </c>
      <c r="I40" s="499">
        <f>I8+I13+I17+I19+I21+I25+I23+I27+SUM(I29:I38)</f>
        <v>0</v>
      </c>
    </row>
    <row r="41" spans="1:9" x14ac:dyDescent="0.2">
      <c r="A41" s="2" t="str">
        <f>'C 1.1'!$A$88</f>
        <v>Las cantidades son meramente orientativas, las mismas deben coincidir con lo presentado en la Oferta Técnica</v>
      </c>
      <c r="B41" s="191"/>
      <c r="C41" s="191"/>
    </row>
    <row r="42" spans="1:9" ht="29.25" customHeight="1" x14ac:dyDescent="0.2">
      <c r="A42" s="2" t="str">
        <f>'C 1.1'!$A$89</f>
        <v>El Oferente deberá ajustar el itemizado descripto en las filas disponibles en consonacia con lo descripto en la Oferta Técnica.</v>
      </c>
    </row>
    <row r="46" spans="1:9" ht="15.75" x14ac:dyDescent="0.25">
      <c r="D46" s="768" t="s">
        <v>572</v>
      </c>
      <c r="E46" s="768"/>
      <c r="F46" s="768"/>
      <c r="H46" s="768" t="s">
        <v>572</v>
      </c>
      <c r="I46" s="768"/>
    </row>
    <row r="47" spans="1:9" ht="15.75" x14ac:dyDescent="0.25">
      <c r="D47" s="769" t="s">
        <v>671</v>
      </c>
      <c r="E47" s="769"/>
      <c r="F47" s="769"/>
      <c r="H47" s="769" t="s">
        <v>573</v>
      </c>
      <c r="I47" s="769"/>
    </row>
    <row r="48" spans="1:9" x14ac:dyDescent="0.25">
      <c r="D48" s="19"/>
      <c r="E48" s="19"/>
    </row>
  </sheetData>
  <sheetProtection algorithmName="SHA-512" hashValue="hEqkcENxRc4Zlh5kwHuQNVrf2BMQWS2W/cvzvUNuG+8lmsANTOMUkK357BBcUe9iHgWXUKwwZe6E37Zz3X2gfw==" saltValue="VqcRNXXl+bQso8C5mxYJFQ==" spinCount="100000" sheet="1" objects="1" scenarios="1"/>
  <mergeCells count="13">
    <mergeCell ref="D46:F46"/>
    <mergeCell ref="H46:I46"/>
    <mergeCell ref="D47:F47"/>
    <mergeCell ref="H47:I47"/>
    <mergeCell ref="A40:G40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82" fitToHeight="0" orientation="landscape" r:id="rId1"/>
  <headerFooter>
    <oddHeader>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0EC8-A8D7-4D3F-8084-EE18E7C4A5FA}">
  <sheetPr>
    <pageSetUpPr fitToPage="1"/>
  </sheetPr>
  <dimension ref="A1:P44"/>
  <sheetViews>
    <sheetView view="pageBreakPreview" zoomScale="60" zoomScaleNormal="100" workbookViewId="0">
      <selection activeCell="L54" sqref="L54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8" style="1" customWidth="1"/>
    <col min="5" max="5" width="8.7109375" style="1" customWidth="1"/>
    <col min="6" max="9" width="15.7109375" style="1" customWidth="1"/>
    <col min="10" max="11" width="11.42578125" style="1"/>
    <col min="12" max="12" width="46.85546875" style="1" customWidth="1"/>
    <col min="13" max="13" width="11.42578125" style="1"/>
    <col min="14" max="14" width="4.7109375" style="1" customWidth="1"/>
    <col min="15" max="15" width="17.5703125" style="1" customWidth="1"/>
    <col min="16" max="256" width="11.42578125" style="1"/>
    <col min="257" max="258" width="5.7109375" style="1" customWidth="1"/>
    <col min="259" max="259" width="88.28515625" style="1" customWidth="1"/>
    <col min="260" max="260" width="6.7109375" style="1" customWidth="1"/>
    <col min="261" max="261" width="7.28515625" style="1" customWidth="1"/>
    <col min="262" max="512" width="11.42578125" style="1"/>
    <col min="513" max="514" width="5.7109375" style="1" customWidth="1"/>
    <col min="515" max="515" width="88.28515625" style="1" customWidth="1"/>
    <col min="516" max="516" width="6.7109375" style="1" customWidth="1"/>
    <col min="517" max="517" width="7.28515625" style="1" customWidth="1"/>
    <col min="518" max="768" width="11.42578125" style="1"/>
    <col min="769" max="770" width="5.7109375" style="1" customWidth="1"/>
    <col min="771" max="771" width="88.28515625" style="1" customWidth="1"/>
    <col min="772" max="772" width="6.7109375" style="1" customWidth="1"/>
    <col min="773" max="773" width="7.28515625" style="1" customWidth="1"/>
    <col min="774" max="1024" width="11.42578125" style="1"/>
    <col min="1025" max="1026" width="5.7109375" style="1" customWidth="1"/>
    <col min="1027" max="1027" width="88.28515625" style="1" customWidth="1"/>
    <col min="1028" max="1028" width="6.7109375" style="1" customWidth="1"/>
    <col min="1029" max="1029" width="7.28515625" style="1" customWidth="1"/>
    <col min="1030" max="1280" width="11.42578125" style="1"/>
    <col min="1281" max="1282" width="5.7109375" style="1" customWidth="1"/>
    <col min="1283" max="1283" width="88.28515625" style="1" customWidth="1"/>
    <col min="1284" max="1284" width="6.7109375" style="1" customWidth="1"/>
    <col min="1285" max="1285" width="7.28515625" style="1" customWidth="1"/>
    <col min="1286" max="1536" width="11.42578125" style="1"/>
    <col min="1537" max="1538" width="5.7109375" style="1" customWidth="1"/>
    <col min="1539" max="1539" width="88.28515625" style="1" customWidth="1"/>
    <col min="1540" max="1540" width="6.7109375" style="1" customWidth="1"/>
    <col min="1541" max="1541" width="7.28515625" style="1" customWidth="1"/>
    <col min="1542" max="1792" width="11.42578125" style="1"/>
    <col min="1793" max="1794" width="5.7109375" style="1" customWidth="1"/>
    <col min="1795" max="1795" width="88.28515625" style="1" customWidth="1"/>
    <col min="1796" max="1796" width="6.7109375" style="1" customWidth="1"/>
    <col min="1797" max="1797" width="7.28515625" style="1" customWidth="1"/>
    <col min="1798" max="2048" width="11.42578125" style="1"/>
    <col min="2049" max="2050" width="5.7109375" style="1" customWidth="1"/>
    <col min="2051" max="2051" width="88.28515625" style="1" customWidth="1"/>
    <col min="2052" max="2052" width="6.7109375" style="1" customWidth="1"/>
    <col min="2053" max="2053" width="7.28515625" style="1" customWidth="1"/>
    <col min="2054" max="2304" width="11.42578125" style="1"/>
    <col min="2305" max="2306" width="5.7109375" style="1" customWidth="1"/>
    <col min="2307" max="2307" width="88.28515625" style="1" customWidth="1"/>
    <col min="2308" max="2308" width="6.7109375" style="1" customWidth="1"/>
    <col min="2309" max="2309" width="7.28515625" style="1" customWidth="1"/>
    <col min="2310" max="2560" width="11.42578125" style="1"/>
    <col min="2561" max="2562" width="5.7109375" style="1" customWidth="1"/>
    <col min="2563" max="2563" width="88.28515625" style="1" customWidth="1"/>
    <col min="2564" max="2564" width="6.7109375" style="1" customWidth="1"/>
    <col min="2565" max="2565" width="7.28515625" style="1" customWidth="1"/>
    <col min="2566" max="2816" width="11.42578125" style="1"/>
    <col min="2817" max="2818" width="5.7109375" style="1" customWidth="1"/>
    <col min="2819" max="2819" width="88.28515625" style="1" customWidth="1"/>
    <col min="2820" max="2820" width="6.7109375" style="1" customWidth="1"/>
    <col min="2821" max="2821" width="7.28515625" style="1" customWidth="1"/>
    <col min="2822" max="3072" width="11.42578125" style="1"/>
    <col min="3073" max="3074" width="5.7109375" style="1" customWidth="1"/>
    <col min="3075" max="3075" width="88.28515625" style="1" customWidth="1"/>
    <col min="3076" max="3076" width="6.7109375" style="1" customWidth="1"/>
    <col min="3077" max="3077" width="7.28515625" style="1" customWidth="1"/>
    <col min="3078" max="3328" width="11.42578125" style="1"/>
    <col min="3329" max="3330" width="5.7109375" style="1" customWidth="1"/>
    <col min="3331" max="3331" width="88.28515625" style="1" customWidth="1"/>
    <col min="3332" max="3332" width="6.7109375" style="1" customWidth="1"/>
    <col min="3333" max="3333" width="7.28515625" style="1" customWidth="1"/>
    <col min="3334" max="3584" width="11.42578125" style="1"/>
    <col min="3585" max="3586" width="5.7109375" style="1" customWidth="1"/>
    <col min="3587" max="3587" width="88.28515625" style="1" customWidth="1"/>
    <col min="3588" max="3588" width="6.7109375" style="1" customWidth="1"/>
    <col min="3589" max="3589" width="7.28515625" style="1" customWidth="1"/>
    <col min="3590" max="3840" width="11.42578125" style="1"/>
    <col min="3841" max="3842" width="5.7109375" style="1" customWidth="1"/>
    <col min="3843" max="3843" width="88.28515625" style="1" customWidth="1"/>
    <col min="3844" max="3844" width="6.7109375" style="1" customWidth="1"/>
    <col min="3845" max="3845" width="7.28515625" style="1" customWidth="1"/>
    <col min="3846" max="4096" width="11.42578125" style="1"/>
    <col min="4097" max="4098" width="5.7109375" style="1" customWidth="1"/>
    <col min="4099" max="4099" width="88.28515625" style="1" customWidth="1"/>
    <col min="4100" max="4100" width="6.7109375" style="1" customWidth="1"/>
    <col min="4101" max="4101" width="7.28515625" style="1" customWidth="1"/>
    <col min="4102" max="4352" width="11.42578125" style="1"/>
    <col min="4353" max="4354" width="5.7109375" style="1" customWidth="1"/>
    <col min="4355" max="4355" width="88.28515625" style="1" customWidth="1"/>
    <col min="4356" max="4356" width="6.7109375" style="1" customWidth="1"/>
    <col min="4357" max="4357" width="7.28515625" style="1" customWidth="1"/>
    <col min="4358" max="4608" width="11.42578125" style="1"/>
    <col min="4609" max="4610" width="5.7109375" style="1" customWidth="1"/>
    <col min="4611" max="4611" width="88.28515625" style="1" customWidth="1"/>
    <col min="4612" max="4612" width="6.7109375" style="1" customWidth="1"/>
    <col min="4613" max="4613" width="7.28515625" style="1" customWidth="1"/>
    <col min="4614" max="4864" width="11.42578125" style="1"/>
    <col min="4865" max="4866" width="5.7109375" style="1" customWidth="1"/>
    <col min="4867" max="4867" width="88.28515625" style="1" customWidth="1"/>
    <col min="4868" max="4868" width="6.7109375" style="1" customWidth="1"/>
    <col min="4869" max="4869" width="7.28515625" style="1" customWidth="1"/>
    <col min="4870" max="5120" width="11.42578125" style="1"/>
    <col min="5121" max="5122" width="5.7109375" style="1" customWidth="1"/>
    <col min="5123" max="5123" width="88.28515625" style="1" customWidth="1"/>
    <col min="5124" max="5124" width="6.7109375" style="1" customWidth="1"/>
    <col min="5125" max="5125" width="7.28515625" style="1" customWidth="1"/>
    <col min="5126" max="5376" width="11.42578125" style="1"/>
    <col min="5377" max="5378" width="5.7109375" style="1" customWidth="1"/>
    <col min="5379" max="5379" width="88.28515625" style="1" customWidth="1"/>
    <col min="5380" max="5380" width="6.7109375" style="1" customWidth="1"/>
    <col min="5381" max="5381" width="7.28515625" style="1" customWidth="1"/>
    <col min="5382" max="5632" width="11.42578125" style="1"/>
    <col min="5633" max="5634" width="5.7109375" style="1" customWidth="1"/>
    <col min="5635" max="5635" width="88.28515625" style="1" customWidth="1"/>
    <col min="5636" max="5636" width="6.7109375" style="1" customWidth="1"/>
    <col min="5637" max="5637" width="7.28515625" style="1" customWidth="1"/>
    <col min="5638" max="5888" width="11.42578125" style="1"/>
    <col min="5889" max="5890" width="5.7109375" style="1" customWidth="1"/>
    <col min="5891" max="5891" width="88.28515625" style="1" customWidth="1"/>
    <col min="5892" max="5892" width="6.7109375" style="1" customWidth="1"/>
    <col min="5893" max="5893" width="7.28515625" style="1" customWidth="1"/>
    <col min="5894" max="6144" width="11.42578125" style="1"/>
    <col min="6145" max="6146" width="5.7109375" style="1" customWidth="1"/>
    <col min="6147" max="6147" width="88.28515625" style="1" customWidth="1"/>
    <col min="6148" max="6148" width="6.7109375" style="1" customWidth="1"/>
    <col min="6149" max="6149" width="7.28515625" style="1" customWidth="1"/>
    <col min="6150" max="6400" width="11.42578125" style="1"/>
    <col min="6401" max="6402" width="5.7109375" style="1" customWidth="1"/>
    <col min="6403" max="6403" width="88.28515625" style="1" customWidth="1"/>
    <col min="6404" max="6404" width="6.7109375" style="1" customWidth="1"/>
    <col min="6405" max="6405" width="7.28515625" style="1" customWidth="1"/>
    <col min="6406" max="6656" width="11.42578125" style="1"/>
    <col min="6657" max="6658" width="5.7109375" style="1" customWidth="1"/>
    <col min="6659" max="6659" width="88.28515625" style="1" customWidth="1"/>
    <col min="6660" max="6660" width="6.7109375" style="1" customWidth="1"/>
    <col min="6661" max="6661" width="7.28515625" style="1" customWidth="1"/>
    <col min="6662" max="6912" width="11.42578125" style="1"/>
    <col min="6913" max="6914" width="5.7109375" style="1" customWidth="1"/>
    <col min="6915" max="6915" width="88.28515625" style="1" customWidth="1"/>
    <col min="6916" max="6916" width="6.7109375" style="1" customWidth="1"/>
    <col min="6917" max="6917" width="7.28515625" style="1" customWidth="1"/>
    <col min="6918" max="7168" width="11.42578125" style="1"/>
    <col min="7169" max="7170" width="5.7109375" style="1" customWidth="1"/>
    <col min="7171" max="7171" width="88.28515625" style="1" customWidth="1"/>
    <col min="7172" max="7172" width="6.7109375" style="1" customWidth="1"/>
    <col min="7173" max="7173" width="7.28515625" style="1" customWidth="1"/>
    <col min="7174" max="7424" width="11.42578125" style="1"/>
    <col min="7425" max="7426" width="5.7109375" style="1" customWidth="1"/>
    <col min="7427" max="7427" width="88.28515625" style="1" customWidth="1"/>
    <col min="7428" max="7428" width="6.7109375" style="1" customWidth="1"/>
    <col min="7429" max="7429" width="7.28515625" style="1" customWidth="1"/>
    <col min="7430" max="7680" width="11.42578125" style="1"/>
    <col min="7681" max="7682" width="5.7109375" style="1" customWidth="1"/>
    <col min="7683" max="7683" width="88.28515625" style="1" customWidth="1"/>
    <col min="7684" max="7684" width="6.7109375" style="1" customWidth="1"/>
    <col min="7685" max="7685" width="7.28515625" style="1" customWidth="1"/>
    <col min="7686" max="7936" width="11.42578125" style="1"/>
    <col min="7937" max="7938" width="5.7109375" style="1" customWidth="1"/>
    <col min="7939" max="7939" width="88.28515625" style="1" customWidth="1"/>
    <col min="7940" max="7940" width="6.7109375" style="1" customWidth="1"/>
    <col min="7941" max="7941" width="7.28515625" style="1" customWidth="1"/>
    <col min="7942" max="8192" width="11.42578125" style="1"/>
    <col min="8193" max="8194" width="5.7109375" style="1" customWidth="1"/>
    <col min="8195" max="8195" width="88.28515625" style="1" customWidth="1"/>
    <col min="8196" max="8196" width="6.7109375" style="1" customWidth="1"/>
    <col min="8197" max="8197" width="7.28515625" style="1" customWidth="1"/>
    <col min="8198" max="8448" width="11.42578125" style="1"/>
    <col min="8449" max="8450" width="5.7109375" style="1" customWidth="1"/>
    <col min="8451" max="8451" width="88.28515625" style="1" customWidth="1"/>
    <col min="8452" max="8452" width="6.7109375" style="1" customWidth="1"/>
    <col min="8453" max="8453" width="7.28515625" style="1" customWidth="1"/>
    <col min="8454" max="8704" width="11.42578125" style="1"/>
    <col min="8705" max="8706" width="5.7109375" style="1" customWidth="1"/>
    <col min="8707" max="8707" width="88.28515625" style="1" customWidth="1"/>
    <col min="8708" max="8708" width="6.7109375" style="1" customWidth="1"/>
    <col min="8709" max="8709" width="7.28515625" style="1" customWidth="1"/>
    <col min="8710" max="8960" width="11.42578125" style="1"/>
    <col min="8961" max="8962" width="5.7109375" style="1" customWidth="1"/>
    <col min="8963" max="8963" width="88.28515625" style="1" customWidth="1"/>
    <col min="8964" max="8964" width="6.7109375" style="1" customWidth="1"/>
    <col min="8965" max="8965" width="7.28515625" style="1" customWidth="1"/>
    <col min="8966" max="9216" width="11.42578125" style="1"/>
    <col min="9217" max="9218" width="5.7109375" style="1" customWidth="1"/>
    <col min="9219" max="9219" width="88.28515625" style="1" customWidth="1"/>
    <col min="9220" max="9220" width="6.7109375" style="1" customWidth="1"/>
    <col min="9221" max="9221" width="7.28515625" style="1" customWidth="1"/>
    <col min="9222" max="9472" width="11.42578125" style="1"/>
    <col min="9473" max="9474" width="5.7109375" style="1" customWidth="1"/>
    <col min="9475" max="9475" width="88.28515625" style="1" customWidth="1"/>
    <col min="9476" max="9476" width="6.7109375" style="1" customWidth="1"/>
    <col min="9477" max="9477" width="7.28515625" style="1" customWidth="1"/>
    <col min="9478" max="9728" width="11.42578125" style="1"/>
    <col min="9729" max="9730" width="5.7109375" style="1" customWidth="1"/>
    <col min="9731" max="9731" width="88.28515625" style="1" customWidth="1"/>
    <col min="9732" max="9732" width="6.7109375" style="1" customWidth="1"/>
    <col min="9733" max="9733" width="7.28515625" style="1" customWidth="1"/>
    <col min="9734" max="9984" width="11.42578125" style="1"/>
    <col min="9985" max="9986" width="5.7109375" style="1" customWidth="1"/>
    <col min="9987" max="9987" width="88.28515625" style="1" customWidth="1"/>
    <col min="9988" max="9988" width="6.7109375" style="1" customWidth="1"/>
    <col min="9989" max="9989" width="7.28515625" style="1" customWidth="1"/>
    <col min="9990" max="10240" width="11.42578125" style="1"/>
    <col min="10241" max="10242" width="5.7109375" style="1" customWidth="1"/>
    <col min="10243" max="10243" width="88.28515625" style="1" customWidth="1"/>
    <col min="10244" max="10244" width="6.7109375" style="1" customWidth="1"/>
    <col min="10245" max="10245" width="7.28515625" style="1" customWidth="1"/>
    <col min="10246" max="10496" width="11.42578125" style="1"/>
    <col min="10497" max="10498" width="5.7109375" style="1" customWidth="1"/>
    <col min="10499" max="10499" width="88.28515625" style="1" customWidth="1"/>
    <col min="10500" max="10500" width="6.7109375" style="1" customWidth="1"/>
    <col min="10501" max="10501" width="7.28515625" style="1" customWidth="1"/>
    <col min="10502" max="10752" width="11.42578125" style="1"/>
    <col min="10753" max="10754" width="5.7109375" style="1" customWidth="1"/>
    <col min="10755" max="10755" width="88.28515625" style="1" customWidth="1"/>
    <col min="10756" max="10756" width="6.7109375" style="1" customWidth="1"/>
    <col min="10757" max="10757" width="7.28515625" style="1" customWidth="1"/>
    <col min="10758" max="11008" width="11.42578125" style="1"/>
    <col min="11009" max="11010" width="5.7109375" style="1" customWidth="1"/>
    <col min="11011" max="11011" width="88.28515625" style="1" customWidth="1"/>
    <col min="11012" max="11012" width="6.7109375" style="1" customWidth="1"/>
    <col min="11013" max="11013" width="7.28515625" style="1" customWidth="1"/>
    <col min="11014" max="11264" width="11.42578125" style="1"/>
    <col min="11265" max="11266" width="5.7109375" style="1" customWidth="1"/>
    <col min="11267" max="11267" width="88.28515625" style="1" customWidth="1"/>
    <col min="11268" max="11268" width="6.7109375" style="1" customWidth="1"/>
    <col min="11269" max="11269" width="7.28515625" style="1" customWidth="1"/>
    <col min="11270" max="11520" width="11.42578125" style="1"/>
    <col min="11521" max="11522" width="5.7109375" style="1" customWidth="1"/>
    <col min="11523" max="11523" width="88.28515625" style="1" customWidth="1"/>
    <col min="11524" max="11524" width="6.7109375" style="1" customWidth="1"/>
    <col min="11525" max="11525" width="7.28515625" style="1" customWidth="1"/>
    <col min="11526" max="11776" width="11.42578125" style="1"/>
    <col min="11777" max="11778" width="5.7109375" style="1" customWidth="1"/>
    <col min="11779" max="11779" width="88.28515625" style="1" customWidth="1"/>
    <col min="11780" max="11780" width="6.7109375" style="1" customWidth="1"/>
    <col min="11781" max="11781" width="7.28515625" style="1" customWidth="1"/>
    <col min="11782" max="12032" width="11.42578125" style="1"/>
    <col min="12033" max="12034" width="5.7109375" style="1" customWidth="1"/>
    <col min="12035" max="12035" width="88.28515625" style="1" customWidth="1"/>
    <col min="12036" max="12036" width="6.7109375" style="1" customWidth="1"/>
    <col min="12037" max="12037" width="7.28515625" style="1" customWidth="1"/>
    <col min="12038" max="12288" width="11.42578125" style="1"/>
    <col min="12289" max="12290" width="5.7109375" style="1" customWidth="1"/>
    <col min="12291" max="12291" width="88.28515625" style="1" customWidth="1"/>
    <col min="12292" max="12292" width="6.7109375" style="1" customWidth="1"/>
    <col min="12293" max="12293" width="7.28515625" style="1" customWidth="1"/>
    <col min="12294" max="12544" width="11.42578125" style="1"/>
    <col min="12545" max="12546" width="5.7109375" style="1" customWidth="1"/>
    <col min="12547" max="12547" width="88.28515625" style="1" customWidth="1"/>
    <col min="12548" max="12548" width="6.7109375" style="1" customWidth="1"/>
    <col min="12549" max="12549" width="7.28515625" style="1" customWidth="1"/>
    <col min="12550" max="12800" width="11.42578125" style="1"/>
    <col min="12801" max="12802" width="5.7109375" style="1" customWidth="1"/>
    <col min="12803" max="12803" width="88.28515625" style="1" customWidth="1"/>
    <col min="12804" max="12804" width="6.7109375" style="1" customWidth="1"/>
    <col min="12805" max="12805" width="7.28515625" style="1" customWidth="1"/>
    <col min="12806" max="13056" width="11.42578125" style="1"/>
    <col min="13057" max="13058" width="5.7109375" style="1" customWidth="1"/>
    <col min="13059" max="13059" width="88.28515625" style="1" customWidth="1"/>
    <col min="13060" max="13060" width="6.7109375" style="1" customWidth="1"/>
    <col min="13061" max="13061" width="7.28515625" style="1" customWidth="1"/>
    <col min="13062" max="13312" width="11.42578125" style="1"/>
    <col min="13313" max="13314" width="5.7109375" style="1" customWidth="1"/>
    <col min="13315" max="13315" width="88.28515625" style="1" customWidth="1"/>
    <col min="13316" max="13316" width="6.7109375" style="1" customWidth="1"/>
    <col min="13317" max="13317" width="7.28515625" style="1" customWidth="1"/>
    <col min="13318" max="13568" width="11.42578125" style="1"/>
    <col min="13569" max="13570" width="5.7109375" style="1" customWidth="1"/>
    <col min="13571" max="13571" width="88.28515625" style="1" customWidth="1"/>
    <col min="13572" max="13572" width="6.7109375" style="1" customWidth="1"/>
    <col min="13573" max="13573" width="7.28515625" style="1" customWidth="1"/>
    <col min="13574" max="13824" width="11.42578125" style="1"/>
    <col min="13825" max="13826" width="5.7109375" style="1" customWidth="1"/>
    <col min="13827" max="13827" width="88.28515625" style="1" customWidth="1"/>
    <col min="13828" max="13828" width="6.7109375" style="1" customWidth="1"/>
    <col min="13829" max="13829" width="7.28515625" style="1" customWidth="1"/>
    <col min="13830" max="14080" width="11.42578125" style="1"/>
    <col min="14081" max="14082" width="5.7109375" style="1" customWidth="1"/>
    <col min="14083" max="14083" width="88.28515625" style="1" customWidth="1"/>
    <col min="14084" max="14084" width="6.7109375" style="1" customWidth="1"/>
    <col min="14085" max="14085" width="7.28515625" style="1" customWidth="1"/>
    <col min="14086" max="14336" width="11.42578125" style="1"/>
    <col min="14337" max="14338" width="5.7109375" style="1" customWidth="1"/>
    <col min="14339" max="14339" width="88.28515625" style="1" customWidth="1"/>
    <col min="14340" max="14340" width="6.7109375" style="1" customWidth="1"/>
    <col min="14341" max="14341" width="7.28515625" style="1" customWidth="1"/>
    <col min="14342" max="14592" width="11.42578125" style="1"/>
    <col min="14593" max="14594" width="5.7109375" style="1" customWidth="1"/>
    <col min="14595" max="14595" width="88.28515625" style="1" customWidth="1"/>
    <col min="14596" max="14596" width="6.7109375" style="1" customWidth="1"/>
    <col min="14597" max="14597" width="7.28515625" style="1" customWidth="1"/>
    <col min="14598" max="14848" width="11.42578125" style="1"/>
    <col min="14849" max="14850" width="5.7109375" style="1" customWidth="1"/>
    <col min="14851" max="14851" width="88.28515625" style="1" customWidth="1"/>
    <col min="14852" max="14852" width="6.7109375" style="1" customWidth="1"/>
    <col min="14853" max="14853" width="7.28515625" style="1" customWidth="1"/>
    <col min="14854" max="15104" width="11.42578125" style="1"/>
    <col min="15105" max="15106" width="5.7109375" style="1" customWidth="1"/>
    <col min="15107" max="15107" width="88.28515625" style="1" customWidth="1"/>
    <col min="15108" max="15108" width="6.7109375" style="1" customWidth="1"/>
    <col min="15109" max="15109" width="7.28515625" style="1" customWidth="1"/>
    <col min="15110" max="15360" width="11.42578125" style="1"/>
    <col min="15361" max="15362" width="5.7109375" style="1" customWidth="1"/>
    <col min="15363" max="15363" width="88.28515625" style="1" customWidth="1"/>
    <col min="15364" max="15364" width="6.7109375" style="1" customWidth="1"/>
    <col min="15365" max="15365" width="7.28515625" style="1" customWidth="1"/>
    <col min="15366" max="15616" width="11.42578125" style="1"/>
    <col min="15617" max="15618" width="5.7109375" style="1" customWidth="1"/>
    <col min="15619" max="15619" width="88.28515625" style="1" customWidth="1"/>
    <col min="15620" max="15620" width="6.7109375" style="1" customWidth="1"/>
    <col min="15621" max="15621" width="7.28515625" style="1" customWidth="1"/>
    <col min="15622" max="15872" width="11.42578125" style="1"/>
    <col min="15873" max="15874" width="5.7109375" style="1" customWidth="1"/>
    <col min="15875" max="15875" width="88.28515625" style="1" customWidth="1"/>
    <col min="15876" max="15876" width="6.7109375" style="1" customWidth="1"/>
    <col min="15877" max="15877" width="7.28515625" style="1" customWidth="1"/>
    <col min="15878" max="16128" width="11.42578125" style="1"/>
    <col min="16129" max="16130" width="5.7109375" style="1" customWidth="1"/>
    <col min="16131" max="16131" width="88.28515625" style="1" customWidth="1"/>
    <col min="16132" max="16132" width="6.7109375" style="1" customWidth="1"/>
    <col min="16133" max="16133" width="7.28515625" style="1" customWidth="1"/>
    <col min="16134" max="16384" width="11.42578125" style="1"/>
  </cols>
  <sheetData>
    <row r="1" spans="1:16" ht="66.75" customHeight="1" thickBot="1" x14ac:dyDescent="0.25">
      <c r="A1" s="879" t="s">
        <v>414</v>
      </c>
      <c r="B1" s="880"/>
      <c r="C1" s="880"/>
      <c r="D1" s="880"/>
      <c r="E1" s="880"/>
      <c r="F1" s="880"/>
      <c r="G1" s="880"/>
      <c r="H1" s="880"/>
      <c r="I1" s="881"/>
    </row>
    <row r="2" spans="1:16" ht="9.9499999999999993" customHeight="1" thickBot="1" x14ac:dyDescent="0.25">
      <c r="A2" s="15"/>
      <c r="B2" s="15"/>
      <c r="C2" s="14"/>
      <c r="D2" s="15"/>
      <c r="E2" s="15"/>
      <c r="F2" s="14"/>
      <c r="G2" s="14"/>
      <c r="H2" s="14"/>
      <c r="I2" s="14"/>
    </row>
    <row r="3" spans="1:16" ht="21.75" thickBot="1" x14ac:dyDescent="0.25">
      <c r="A3" s="882" t="s">
        <v>455</v>
      </c>
      <c r="B3" s="883"/>
      <c r="C3" s="883"/>
      <c r="D3" s="883"/>
      <c r="E3" s="883"/>
      <c r="F3" s="883"/>
      <c r="G3" s="883"/>
      <c r="H3" s="883"/>
      <c r="I3" s="884"/>
    </row>
    <row r="4" spans="1:16" ht="9.9499999999999993" customHeight="1" thickBot="1" x14ac:dyDescent="0.25"/>
    <row r="5" spans="1:16" ht="15.75" x14ac:dyDescent="0.2">
      <c r="A5" s="961" t="s">
        <v>28</v>
      </c>
      <c r="B5" s="964" t="s">
        <v>29</v>
      </c>
      <c r="C5" s="226"/>
      <c r="D5" s="967" t="s">
        <v>30</v>
      </c>
      <c r="E5" s="967" t="s">
        <v>31</v>
      </c>
      <c r="F5" s="970" t="s">
        <v>32</v>
      </c>
      <c r="G5" s="971"/>
      <c r="H5" s="970" t="s">
        <v>33</v>
      </c>
      <c r="I5" s="973"/>
    </row>
    <row r="6" spans="1:16" ht="15.75" x14ac:dyDescent="0.2">
      <c r="A6" s="962"/>
      <c r="B6" s="965"/>
      <c r="C6" s="227" t="s">
        <v>34</v>
      </c>
      <c r="D6" s="968"/>
      <c r="E6" s="968"/>
      <c r="F6" s="972"/>
      <c r="G6" s="972"/>
      <c r="H6" s="972"/>
      <c r="I6" s="974"/>
    </row>
    <row r="7" spans="1:16" ht="41.25" customHeight="1" thickBot="1" x14ac:dyDescent="0.25">
      <c r="A7" s="963"/>
      <c r="B7" s="966"/>
      <c r="C7" s="228"/>
      <c r="D7" s="969"/>
      <c r="E7" s="969"/>
      <c r="F7" s="229" t="s">
        <v>21</v>
      </c>
      <c r="G7" s="229" t="s">
        <v>22</v>
      </c>
      <c r="H7" s="229" t="s">
        <v>21</v>
      </c>
      <c r="I7" s="230" t="s">
        <v>22</v>
      </c>
    </row>
    <row r="8" spans="1:16" x14ac:dyDescent="0.2">
      <c r="A8" s="231">
        <v>1</v>
      </c>
      <c r="B8" s="232"/>
      <c r="C8" s="233" t="s">
        <v>359</v>
      </c>
      <c r="D8" s="695"/>
      <c r="E8" s="696"/>
      <c r="F8" s="697"/>
      <c r="G8" s="697"/>
      <c r="H8" s="684">
        <f>SUM(H9:H11)</f>
        <v>0</v>
      </c>
      <c r="I8" s="685">
        <f>SUM(I9:I11)</f>
        <v>0</v>
      </c>
    </row>
    <row r="9" spans="1:16" x14ac:dyDescent="0.2">
      <c r="A9" s="236"/>
      <c r="B9" s="237" t="s">
        <v>35</v>
      </c>
      <c r="C9" s="238" t="s">
        <v>571</v>
      </c>
      <c r="D9" s="698" t="s">
        <v>38</v>
      </c>
      <c r="E9" s="698">
        <v>10</v>
      </c>
      <c r="F9" s="699"/>
      <c r="G9" s="700"/>
      <c r="H9" s="686">
        <f t="shared" ref="H9:H10" si="0">+E9*F9</f>
        <v>0</v>
      </c>
      <c r="I9" s="687">
        <f>+E9*G9</f>
        <v>0</v>
      </c>
    </row>
    <row r="10" spans="1:16" x14ac:dyDescent="0.2">
      <c r="A10" s="236"/>
      <c r="B10" s="237" t="s">
        <v>106</v>
      </c>
      <c r="C10" s="238" t="s">
        <v>326</v>
      </c>
      <c r="D10" s="698" t="s">
        <v>38</v>
      </c>
      <c r="E10" s="698">
        <v>3</v>
      </c>
      <c r="F10" s="699"/>
      <c r="G10" s="700"/>
      <c r="H10" s="686">
        <f t="shared" si="0"/>
        <v>0</v>
      </c>
      <c r="I10" s="687">
        <f>+E10*G10</f>
        <v>0</v>
      </c>
    </row>
    <row r="11" spans="1:16" ht="5.25" customHeight="1" x14ac:dyDescent="0.2">
      <c r="A11" s="236"/>
      <c r="B11" s="239"/>
      <c r="C11" s="238"/>
      <c r="D11" s="698"/>
      <c r="E11" s="698"/>
      <c r="F11" s="701"/>
      <c r="G11" s="700"/>
      <c r="H11" s="686"/>
      <c r="I11" s="687"/>
      <c r="K11" s="107"/>
      <c r="L11" s="108"/>
      <c r="M11" s="19"/>
      <c r="N11" s="104"/>
      <c r="O11" s="517"/>
      <c r="P11" s="518"/>
    </row>
    <row r="12" spans="1:16" x14ac:dyDescent="0.2">
      <c r="A12" s="240">
        <v>2</v>
      </c>
      <c r="B12" s="239"/>
      <c r="C12" s="241" t="s">
        <v>360</v>
      </c>
      <c r="D12" s="702"/>
      <c r="E12" s="712"/>
      <c r="F12" s="703"/>
      <c r="G12" s="703"/>
      <c r="H12" s="688">
        <f>SUM(H13:H15)</f>
        <v>0</v>
      </c>
      <c r="I12" s="689">
        <f>SUM(I13:I15)</f>
        <v>0</v>
      </c>
      <c r="K12" s="107"/>
      <c r="L12" s="108"/>
      <c r="M12" s="19"/>
      <c r="N12" s="104"/>
      <c r="O12" s="517"/>
      <c r="P12" s="518"/>
    </row>
    <row r="13" spans="1:16" x14ac:dyDescent="0.2">
      <c r="A13" s="236"/>
      <c r="B13" s="237" t="s">
        <v>37</v>
      </c>
      <c r="C13" s="238" t="s">
        <v>361</v>
      </c>
      <c r="D13" s="698" t="s">
        <v>409</v>
      </c>
      <c r="E13" s="713">
        <v>5000</v>
      </c>
      <c r="F13" s="699"/>
      <c r="G13" s="700"/>
      <c r="H13" s="686">
        <f>+E13*F13</f>
        <v>0</v>
      </c>
      <c r="I13" s="687">
        <f>+E13*G13</f>
        <v>0</v>
      </c>
      <c r="M13" s="19"/>
      <c r="N13" s="104"/>
      <c r="O13" s="517"/>
      <c r="P13" s="518"/>
    </row>
    <row r="14" spans="1:16" x14ac:dyDescent="0.2">
      <c r="A14" s="236"/>
      <c r="B14" s="237" t="s">
        <v>39</v>
      </c>
      <c r="C14" s="238" t="s">
        <v>331</v>
      </c>
      <c r="D14" s="698" t="s">
        <v>409</v>
      </c>
      <c r="E14" s="713">
        <v>2000</v>
      </c>
      <c r="F14" s="699"/>
      <c r="G14" s="700"/>
      <c r="H14" s="686">
        <f>+E14*F14</f>
        <v>0</v>
      </c>
      <c r="I14" s="687">
        <f>+E14*G14</f>
        <v>0</v>
      </c>
      <c r="M14" s="19"/>
      <c r="N14" s="104"/>
      <c r="O14" s="517"/>
      <c r="P14" s="518"/>
    </row>
    <row r="15" spans="1:16" ht="5.25" customHeight="1" x14ac:dyDescent="0.2">
      <c r="A15" s="236"/>
      <c r="B15" s="239"/>
      <c r="C15" s="242"/>
      <c r="D15" s="698"/>
      <c r="E15" s="704"/>
      <c r="F15" s="705"/>
      <c r="G15" s="706"/>
      <c r="H15" s="675"/>
      <c r="I15" s="692"/>
      <c r="K15" s="107"/>
      <c r="L15" s="108"/>
      <c r="M15" s="19"/>
      <c r="N15" s="104"/>
      <c r="O15" s="517"/>
      <c r="P15" s="518"/>
    </row>
    <row r="16" spans="1:16" x14ac:dyDescent="0.2">
      <c r="A16" s="240">
        <v>3</v>
      </c>
      <c r="B16" s="36"/>
      <c r="C16" s="48" t="s">
        <v>362</v>
      </c>
      <c r="D16" s="707" t="s">
        <v>36</v>
      </c>
      <c r="E16" s="708">
        <v>1</v>
      </c>
      <c r="F16" s="699"/>
      <c r="G16" s="700"/>
      <c r="H16" s="693">
        <f>+F16</f>
        <v>0</v>
      </c>
      <c r="I16" s="689">
        <f>+G16</f>
        <v>0</v>
      </c>
      <c r="M16" s="19"/>
      <c r="N16" s="104"/>
      <c r="O16" s="517"/>
      <c r="P16" s="518"/>
    </row>
    <row r="17" spans="1:16" ht="5.25" customHeight="1" x14ac:dyDescent="0.2">
      <c r="A17" s="236"/>
      <c r="B17" s="239"/>
      <c r="C17" s="242"/>
      <c r="D17" s="698"/>
      <c r="E17" s="704"/>
      <c r="F17" s="705"/>
      <c r="G17" s="706"/>
      <c r="H17" s="675"/>
      <c r="I17" s="692"/>
      <c r="K17" s="107"/>
      <c r="L17" s="108"/>
      <c r="M17" s="19"/>
      <c r="N17" s="104"/>
      <c r="O17" s="517"/>
      <c r="P17" s="518"/>
    </row>
    <row r="18" spans="1:16" x14ac:dyDescent="0.2">
      <c r="A18" s="240">
        <v>4</v>
      </c>
      <c r="B18" s="36"/>
      <c r="C18" s="48" t="s">
        <v>363</v>
      </c>
      <c r="D18" s="707" t="s">
        <v>36</v>
      </c>
      <c r="E18" s="708">
        <v>1</v>
      </c>
      <c r="F18" s="699"/>
      <c r="G18" s="700"/>
      <c r="H18" s="693">
        <f>+E18*F18</f>
        <v>0</v>
      </c>
      <c r="I18" s="689">
        <f>+G18</f>
        <v>0</v>
      </c>
      <c r="M18" s="19"/>
      <c r="N18" s="104"/>
      <c r="O18" s="517"/>
      <c r="P18" s="518"/>
    </row>
    <row r="19" spans="1:16" ht="4.5" customHeight="1" x14ac:dyDescent="0.2">
      <c r="A19" s="236"/>
      <c r="B19" s="239"/>
      <c r="C19" s="242"/>
      <c r="D19" s="698"/>
      <c r="E19" s="704"/>
      <c r="F19" s="705"/>
      <c r="G19" s="706"/>
      <c r="H19" s="675"/>
      <c r="I19" s="692"/>
      <c r="K19" s="107"/>
      <c r="L19" s="108"/>
      <c r="M19" s="19"/>
      <c r="N19" s="104"/>
      <c r="O19" s="517"/>
      <c r="P19" s="518"/>
    </row>
    <row r="20" spans="1:16" x14ac:dyDescent="0.2">
      <c r="A20" s="37">
        <v>5</v>
      </c>
      <c r="B20" s="36"/>
      <c r="C20" s="48" t="s">
        <v>336</v>
      </c>
      <c r="D20" s="707" t="s">
        <v>36</v>
      </c>
      <c r="E20" s="708">
        <v>1</v>
      </c>
      <c r="F20" s="699"/>
      <c r="G20" s="700"/>
      <c r="H20" s="693">
        <f>+E20*F20</f>
        <v>0</v>
      </c>
      <c r="I20" s="689">
        <f>+G20</f>
        <v>0</v>
      </c>
      <c r="M20" s="19"/>
      <c r="N20" s="104"/>
      <c r="O20" s="517"/>
      <c r="P20" s="518"/>
    </row>
    <row r="21" spans="1:16" ht="3" customHeight="1" x14ac:dyDescent="0.2">
      <c r="A21" s="37"/>
      <c r="B21" s="36"/>
      <c r="C21" s="48"/>
      <c r="D21" s="707"/>
      <c r="E21" s="708"/>
      <c r="F21" s="742"/>
      <c r="G21" s="743"/>
      <c r="H21" s="693"/>
      <c r="I21" s="689"/>
      <c r="M21" s="19"/>
      <c r="N21" s="104"/>
      <c r="O21" s="517"/>
      <c r="P21" s="518"/>
    </row>
    <row r="22" spans="1:16" x14ac:dyDescent="0.2">
      <c r="A22" s="588"/>
      <c r="B22" s="320"/>
      <c r="C22" s="589"/>
      <c r="D22" s="707"/>
      <c r="E22" s="708"/>
      <c r="F22" s="742"/>
      <c r="G22" s="743"/>
      <c r="H22" s="686">
        <f t="shared" ref="H22:H31" si="1">+E22*F22</f>
        <v>0</v>
      </c>
      <c r="I22" s="687">
        <f t="shared" ref="I22:I31" si="2">+E22*G22</f>
        <v>0</v>
      </c>
      <c r="M22" s="19"/>
      <c r="N22" s="104"/>
      <c r="O22" s="517"/>
      <c r="P22" s="518"/>
    </row>
    <row r="23" spans="1:16" x14ac:dyDescent="0.2">
      <c r="A23" s="588"/>
      <c r="B23" s="320"/>
      <c r="C23" s="589"/>
      <c r="D23" s="707"/>
      <c r="E23" s="708"/>
      <c r="F23" s="742"/>
      <c r="G23" s="743"/>
      <c r="H23" s="686">
        <f t="shared" si="1"/>
        <v>0</v>
      </c>
      <c r="I23" s="687">
        <f t="shared" si="2"/>
        <v>0</v>
      </c>
      <c r="M23" s="19"/>
      <c r="N23" s="104"/>
      <c r="O23" s="517"/>
      <c r="P23" s="518"/>
    </row>
    <row r="24" spans="1:16" x14ac:dyDescent="0.2">
      <c r="A24" s="588"/>
      <c r="B24" s="320"/>
      <c r="C24" s="589"/>
      <c r="D24" s="707"/>
      <c r="E24" s="708"/>
      <c r="F24" s="742"/>
      <c r="G24" s="743"/>
      <c r="H24" s="686">
        <f t="shared" si="1"/>
        <v>0</v>
      </c>
      <c r="I24" s="687">
        <f t="shared" si="2"/>
        <v>0</v>
      </c>
      <c r="M24" s="19"/>
      <c r="N24" s="104"/>
      <c r="O24" s="517"/>
      <c r="P24" s="518"/>
    </row>
    <row r="25" spans="1:16" x14ac:dyDescent="0.2">
      <c r="A25" s="588"/>
      <c r="B25" s="320"/>
      <c r="C25" s="589"/>
      <c r="D25" s="707"/>
      <c r="E25" s="708"/>
      <c r="F25" s="742"/>
      <c r="G25" s="743"/>
      <c r="H25" s="686">
        <f t="shared" si="1"/>
        <v>0</v>
      </c>
      <c r="I25" s="687">
        <f t="shared" si="2"/>
        <v>0</v>
      </c>
      <c r="M25" s="19"/>
      <c r="N25" s="104"/>
      <c r="O25" s="517"/>
      <c r="P25" s="518"/>
    </row>
    <row r="26" spans="1:16" x14ac:dyDescent="0.2">
      <c r="A26" s="588"/>
      <c r="B26" s="320"/>
      <c r="C26" s="589"/>
      <c r="D26" s="707"/>
      <c r="E26" s="708"/>
      <c r="F26" s="742"/>
      <c r="G26" s="743"/>
      <c r="H26" s="686">
        <f t="shared" si="1"/>
        <v>0</v>
      </c>
      <c r="I26" s="687">
        <f t="shared" si="2"/>
        <v>0</v>
      </c>
      <c r="M26" s="19"/>
      <c r="N26" s="104"/>
      <c r="O26" s="517"/>
      <c r="P26" s="518"/>
    </row>
    <row r="27" spans="1:16" x14ac:dyDescent="0.2">
      <c r="A27" s="588"/>
      <c r="B27" s="320"/>
      <c r="C27" s="589"/>
      <c r="D27" s="707"/>
      <c r="E27" s="708"/>
      <c r="F27" s="742"/>
      <c r="G27" s="743"/>
      <c r="H27" s="686">
        <f t="shared" si="1"/>
        <v>0</v>
      </c>
      <c r="I27" s="687">
        <f t="shared" si="2"/>
        <v>0</v>
      </c>
      <c r="M27" s="19"/>
      <c r="N27" s="104"/>
      <c r="O27" s="517"/>
      <c r="P27" s="518"/>
    </row>
    <row r="28" spans="1:16" x14ac:dyDescent="0.2">
      <c r="A28" s="588"/>
      <c r="B28" s="320"/>
      <c r="C28" s="589"/>
      <c r="D28" s="707"/>
      <c r="E28" s="708"/>
      <c r="F28" s="742"/>
      <c r="G28" s="743"/>
      <c r="H28" s="686">
        <f t="shared" si="1"/>
        <v>0</v>
      </c>
      <c r="I28" s="687">
        <f t="shared" si="2"/>
        <v>0</v>
      </c>
      <c r="M28" s="19"/>
      <c r="N28" s="104"/>
      <c r="O28" s="517"/>
      <c r="P28" s="518"/>
    </row>
    <row r="29" spans="1:16" x14ac:dyDescent="0.2">
      <c r="A29" s="588"/>
      <c r="B29" s="320"/>
      <c r="C29" s="589"/>
      <c r="D29" s="707"/>
      <c r="E29" s="708"/>
      <c r="F29" s="742"/>
      <c r="G29" s="743"/>
      <c r="H29" s="686">
        <f t="shared" si="1"/>
        <v>0</v>
      </c>
      <c r="I29" s="687">
        <f t="shared" si="2"/>
        <v>0</v>
      </c>
      <c r="M29" s="19"/>
      <c r="N29" s="104"/>
      <c r="O29" s="517"/>
      <c r="P29" s="518"/>
    </row>
    <row r="30" spans="1:16" x14ac:dyDescent="0.2">
      <c r="A30" s="588"/>
      <c r="B30" s="320"/>
      <c r="C30" s="589"/>
      <c r="D30" s="707"/>
      <c r="E30" s="708"/>
      <c r="F30" s="742"/>
      <c r="G30" s="743"/>
      <c r="H30" s="686">
        <f t="shared" si="1"/>
        <v>0</v>
      </c>
      <c r="I30" s="687">
        <f t="shared" si="2"/>
        <v>0</v>
      </c>
      <c r="M30" s="19"/>
      <c r="N30" s="104"/>
      <c r="O30" s="517"/>
      <c r="P30" s="518"/>
    </row>
    <row r="31" spans="1:16" x14ac:dyDescent="0.2">
      <c r="A31" s="588"/>
      <c r="B31" s="320"/>
      <c r="C31" s="589"/>
      <c r="D31" s="707"/>
      <c r="E31" s="708"/>
      <c r="F31" s="742"/>
      <c r="G31" s="743"/>
      <c r="H31" s="686">
        <f t="shared" si="1"/>
        <v>0</v>
      </c>
      <c r="I31" s="687">
        <f t="shared" si="2"/>
        <v>0</v>
      </c>
      <c r="M31" s="19"/>
      <c r="N31" s="104"/>
      <c r="O31" s="517"/>
      <c r="P31" s="518"/>
    </row>
    <row r="32" spans="1:16" ht="5.25" customHeight="1" thickBot="1" x14ac:dyDescent="0.25">
      <c r="A32" s="236"/>
      <c r="B32" s="239"/>
      <c r="C32" s="242"/>
      <c r="D32" s="239"/>
      <c r="E32" s="694"/>
      <c r="F32" s="690"/>
      <c r="G32" s="691"/>
      <c r="H32" s="521"/>
      <c r="I32" s="522"/>
      <c r="K32" s="107"/>
      <c r="L32" s="108"/>
      <c r="M32" s="19"/>
      <c r="N32" s="104"/>
      <c r="O32" s="517"/>
      <c r="P32" s="518"/>
    </row>
    <row r="33" spans="1:11" s="2" customFormat="1" ht="20.100000000000001" customHeight="1" thickBot="1" x14ac:dyDescent="0.25">
      <c r="A33" s="975" t="s">
        <v>436</v>
      </c>
      <c r="B33" s="896"/>
      <c r="C33" s="896"/>
      <c r="D33" s="896"/>
      <c r="E33" s="896"/>
      <c r="F33" s="896" t="s">
        <v>169</v>
      </c>
      <c r="G33" s="897"/>
      <c r="H33" s="533">
        <f>+H8+H12+H16+H18+H20+SUM(H22:H31)</f>
        <v>0</v>
      </c>
      <c r="I33" s="534">
        <f>+I8+I12+I16+I18+I20+SUM(I22:I31)</f>
        <v>0</v>
      </c>
      <c r="J33" s="34"/>
      <c r="K33" s="34"/>
    </row>
    <row r="34" spans="1:11" x14ac:dyDescent="0.2">
      <c r="A34" s="2" t="str">
        <f>'C 1.1'!$A$88</f>
        <v>Las cantidades son meramente orientativas, las mismas deben coincidir con lo presentado en la Oferta Técnica</v>
      </c>
    </row>
    <row r="35" spans="1:11" x14ac:dyDescent="0.2">
      <c r="A35" s="2" t="str">
        <f>'C 1.1'!$A$89</f>
        <v>El Oferente deberá ajustar el itemizado descripto en las filas disponibles en consonacia con lo descripto en la Oferta Técnica.</v>
      </c>
    </row>
    <row r="42" spans="1:11" ht="15.75" x14ac:dyDescent="0.25">
      <c r="D42" s="768" t="s">
        <v>572</v>
      </c>
      <c r="E42" s="768"/>
      <c r="F42" s="768"/>
      <c r="G42" s="18"/>
      <c r="H42" s="768" t="s">
        <v>572</v>
      </c>
      <c r="I42" s="768"/>
    </row>
    <row r="43" spans="1:11" ht="15.75" x14ac:dyDescent="0.25">
      <c r="D43" s="769" t="s">
        <v>671</v>
      </c>
      <c r="E43" s="769"/>
      <c r="F43" s="769"/>
      <c r="G43" s="18"/>
      <c r="H43" s="769" t="s">
        <v>573</v>
      </c>
      <c r="I43" s="769"/>
    </row>
    <row r="44" spans="1:11" x14ac:dyDescent="0.2">
      <c r="D44" s="19"/>
      <c r="E44" s="19"/>
      <c r="F44" s="18"/>
      <c r="G44" s="18"/>
      <c r="H44" s="18"/>
      <c r="I44" s="18"/>
    </row>
  </sheetData>
  <sheetProtection algorithmName="SHA-512" hashValue="uJHROGgKkls00Hk5NQGkJD9LjrZJxrHzZW12gtiJ8KqODeeb+wKbi85VGBp5iOo5HA00v3TfWRzlia2Fb9o97g==" saltValue="GWvnEX4rZQ2rvkgzd/30Qg==" spinCount="100000" sheet="1" objects="1" scenarios="1"/>
  <protectedRanges>
    <protectedRange sqref="F11:G12 F15:G15 F17:G17 F19:G19 F32:G32" name="Rango1_6_1"/>
    <protectedRange sqref="M11:P32" name="Rango1"/>
    <protectedRange algorithmName="SHA-512" hashValue="2yllr3KmbrpOi6zPZtGEIHEKjusNxAsSviPCD6FGssdMHVeTAZYMB8npmRkYyujZbO0bzTqxL26qKMLH8zj3pg==" saltValue="5hcLDpxEFslR+7legJNgTg==" spinCount="100000" sqref="D9:G10 F13:G14 F16:G16 F18:G18 F20:G31" name="Datos de Carga"/>
  </protectedRanges>
  <mergeCells count="14">
    <mergeCell ref="D42:F42"/>
    <mergeCell ref="H42:I42"/>
    <mergeCell ref="D43:F43"/>
    <mergeCell ref="H43:I43"/>
    <mergeCell ref="A1:I1"/>
    <mergeCell ref="A3:I3"/>
    <mergeCell ref="A5:A7"/>
    <mergeCell ref="B5:B7"/>
    <mergeCell ref="D5:D7"/>
    <mergeCell ref="E5:E7"/>
    <mergeCell ref="F5:G6"/>
    <mergeCell ref="H5:I6"/>
    <mergeCell ref="A33:E33"/>
    <mergeCell ref="F33:G33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1" orientation="landscape" r:id="rId1"/>
  <headerFooter>
    <oddHeader>&amp;L&amp;G&amp;R&amp;G</oddHeader>
  </headerFooter>
  <rowBreaks count="1" manualBreakCount="1">
    <brk id="40" max="8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BCBEB-5420-47ED-835D-3E36ECDFF8DD}">
  <sheetPr>
    <pageSetUpPr fitToPage="1"/>
  </sheetPr>
  <dimension ref="A1:L37"/>
  <sheetViews>
    <sheetView topLeftCell="A3" workbookViewId="0">
      <selection activeCell="H26" sqref="H26"/>
    </sheetView>
  </sheetViews>
  <sheetFormatPr baseColWidth="10" defaultColWidth="11.42578125" defaultRowHeight="15.75" x14ac:dyDescent="0.25"/>
  <cols>
    <col min="1" max="1" width="7.140625" style="10" customWidth="1"/>
    <col min="2" max="2" width="77.42578125" style="7" bestFit="1" customWidth="1"/>
    <col min="3" max="3" width="8.28515625" style="7" bestFit="1" customWidth="1"/>
    <col min="4" max="4" width="30.42578125" style="7" customWidth="1"/>
    <col min="5" max="5" width="28.7109375" style="7" customWidth="1"/>
    <col min="6" max="6" width="5.7109375" style="7" customWidth="1"/>
    <col min="7" max="7" width="2" style="7" bestFit="1" customWidth="1"/>
    <col min="8" max="8" width="13.42578125" style="286" bestFit="1" customWidth="1"/>
    <col min="9" max="9" width="14" style="7" bestFit="1" customWidth="1"/>
    <col min="10" max="10" width="12.140625" style="7" bestFit="1" customWidth="1"/>
    <col min="11" max="11" width="12.140625" style="7" customWidth="1"/>
    <col min="12" max="12" width="67.140625" style="7" bestFit="1" customWidth="1"/>
    <col min="13" max="13" width="19.28515625" style="7" bestFit="1" customWidth="1"/>
    <col min="14" max="16384" width="11.42578125" style="7"/>
  </cols>
  <sheetData>
    <row r="1" spans="1:12" ht="66.75" customHeight="1" thickBot="1" x14ac:dyDescent="0.3">
      <c r="A1" s="807" t="str">
        <f>+INDICE!A1</f>
        <v>MEJORAMIENTO DE LA RED DE AT (132 KV) DE LA PROVINCIA DE MENDOZA 
DEPARTAMENTOS DE SAN RAFAEL Y GENERAL ALVEAR</v>
      </c>
      <c r="B1" s="808"/>
      <c r="C1" s="808"/>
      <c r="D1" s="808"/>
      <c r="E1" s="809"/>
      <c r="F1"/>
      <c r="G1"/>
      <c r="H1" s="65"/>
      <c r="I1"/>
    </row>
    <row r="2" spans="1:12" ht="8.25" customHeight="1" thickBot="1" x14ac:dyDescent="0.3">
      <c r="A2" s="8"/>
      <c r="B2" s="9"/>
      <c r="C2" s="9"/>
      <c r="D2" s="9"/>
      <c r="E2" s="9"/>
      <c r="F2"/>
      <c r="G2"/>
      <c r="H2" s="65"/>
      <c r="I2"/>
    </row>
    <row r="3" spans="1:12" ht="19.149999999999999" customHeight="1" thickBot="1" x14ac:dyDescent="0.3">
      <c r="A3" s="810" t="str">
        <f>+INDICE!C6</f>
        <v xml:space="preserve">PLANILLA GENERAL PRESUPUESTO </v>
      </c>
      <c r="B3" s="811"/>
      <c r="C3" s="811"/>
      <c r="D3" s="811"/>
      <c r="E3" s="812"/>
      <c r="F3"/>
      <c r="G3"/>
      <c r="H3" s="65"/>
      <c r="I3"/>
      <c r="J3" s="11"/>
      <c r="K3" s="11"/>
      <c r="L3" s="11"/>
    </row>
    <row r="4" spans="1:12" ht="19.149999999999999" customHeight="1" thickBot="1" x14ac:dyDescent="0.3">
      <c r="A4" s="259"/>
      <c r="E4" s="260"/>
      <c r="F4"/>
      <c r="G4"/>
      <c r="H4" s="65"/>
      <c r="I4"/>
      <c r="J4" s="11"/>
      <c r="K4" s="11"/>
      <c r="L4" s="11"/>
    </row>
    <row r="5" spans="1:12" ht="19.149999999999999" customHeight="1" thickBot="1" x14ac:dyDescent="0.3">
      <c r="A5" s="813" t="s">
        <v>19</v>
      </c>
      <c r="B5" s="814"/>
      <c r="C5" s="119"/>
      <c r="D5" s="817" t="s">
        <v>20</v>
      </c>
      <c r="E5" s="818"/>
      <c r="F5"/>
      <c r="G5"/>
      <c r="H5" s="65"/>
      <c r="I5"/>
      <c r="J5" s="11"/>
      <c r="K5" s="11"/>
      <c r="L5" s="11"/>
    </row>
    <row r="6" spans="1:12" ht="19.149999999999999" customHeight="1" thickBot="1" x14ac:dyDescent="0.3">
      <c r="A6" s="815"/>
      <c r="B6" s="816"/>
      <c r="C6" s="120"/>
      <c r="D6" s="87" t="s">
        <v>21</v>
      </c>
      <c r="E6" s="88" t="s">
        <v>22</v>
      </c>
      <c r="F6"/>
      <c r="G6"/>
      <c r="H6" s="65"/>
      <c r="I6"/>
      <c r="J6" s="11"/>
      <c r="K6" s="11"/>
      <c r="L6" s="11"/>
    </row>
    <row r="7" spans="1:12" ht="19.149999999999999" customHeight="1" thickBot="1" x14ac:dyDescent="0.3">
      <c r="A7" s="261"/>
      <c r="B7" s="262"/>
      <c r="C7" s="262"/>
      <c r="D7" s="263"/>
      <c r="E7" s="264"/>
      <c r="F7"/>
      <c r="G7"/>
      <c r="H7" s="65"/>
      <c r="I7"/>
      <c r="J7" s="11"/>
      <c r="K7" s="11"/>
      <c r="L7" s="11"/>
    </row>
    <row r="8" spans="1:12" ht="19.149999999999999" customHeight="1" x14ac:dyDescent="0.25">
      <c r="A8" s="128" t="str">
        <f>+INDICE!B7</f>
        <v>C-1</v>
      </c>
      <c r="B8" s="129" t="s">
        <v>666</v>
      </c>
      <c r="C8" s="130"/>
      <c r="D8" s="143">
        <f>+'C 1 '!D15</f>
        <v>0</v>
      </c>
      <c r="E8" s="309">
        <f>+'C 1 '!E15</f>
        <v>0</v>
      </c>
      <c r="F8"/>
      <c r="G8"/>
      <c r="H8" s="304"/>
      <c r="I8" s="305"/>
      <c r="J8" s="306"/>
      <c r="K8" s="306"/>
      <c r="L8" s="11"/>
    </row>
    <row r="9" spans="1:12" ht="19.149999999999999" customHeight="1" x14ac:dyDescent="0.25">
      <c r="A9" s="89" t="s">
        <v>283</v>
      </c>
      <c r="B9" s="122" t="s">
        <v>667</v>
      </c>
      <c r="C9" s="131"/>
      <c r="D9" s="144">
        <f>+'C 2'!D14</f>
        <v>0</v>
      </c>
      <c r="E9" s="310">
        <f>+'C 2'!E14</f>
        <v>0</v>
      </c>
      <c r="F9"/>
      <c r="G9"/>
      <c r="H9" s="304"/>
      <c r="I9" s="305"/>
      <c r="J9" s="307"/>
      <c r="K9" s="307"/>
      <c r="L9" s="11"/>
    </row>
    <row r="10" spans="1:12" ht="19.149999999999999" customHeight="1" x14ac:dyDescent="0.25">
      <c r="A10" s="89" t="str">
        <f>+INDICE!B17</f>
        <v>C-3</v>
      </c>
      <c r="B10" s="92" t="s">
        <v>668</v>
      </c>
      <c r="C10" s="132"/>
      <c r="D10" s="144">
        <f>+'C 3 '!D15</f>
        <v>0</v>
      </c>
      <c r="E10" s="310">
        <f>'C 3 '!E15</f>
        <v>0</v>
      </c>
      <c r="F10"/>
      <c r="G10"/>
      <c r="H10" s="304"/>
      <c r="I10" s="305"/>
      <c r="J10" s="307"/>
      <c r="K10" s="307"/>
      <c r="L10" s="11"/>
    </row>
    <row r="11" spans="1:12" ht="19.149999999999999" customHeight="1" x14ac:dyDescent="0.25">
      <c r="A11" s="89" t="str">
        <f>+INDICE!B22</f>
        <v>C-4</v>
      </c>
      <c r="B11" s="92" t="s">
        <v>669</v>
      </c>
      <c r="C11" s="287"/>
      <c r="D11" s="288">
        <f>'C 4'!D14</f>
        <v>0</v>
      </c>
      <c r="E11" s="310">
        <f>'C 4'!E14</f>
        <v>0</v>
      </c>
      <c r="F11"/>
      <c r="G11"/>
      <c r="H11" s="304"/>
      <c r="I11" s="305"/>
      <c r="J11" s="307"/>
      <c r="K11" s="307"/>
      <c r="L11" s="11"/>
    </row>
    <row r="12" spans="1:12" ht="19.149999999999999" customHeight="1" thickBot="1" x14ac:dyDescent="0.3">
      <c r="A12" s="826" t="s">
        <v>670</v>
      </c>
      <c r="B12" s="826"/>
      <c r="C12" s="826"/>
      <c r="D12" s="288">
        <f>SUM(D8:D11)</f>
        <v>0</v>
      </c>
      <c r="E12" s="726">
        <f>SUM(E8:E11)</f>
        <v>0</v>
      </c>
      <c r="F12"/>
      <c r="G12"/>
      <c r="H12" s="308"/>
      <c r="I12" s="305"/>
      <c r="J12" s="307"/>
      <c r="K12" s="307"/>
      <c r="L12" s="11"/>
    </row>
    <row r="13" spans="1:12" ht="19.149999999999999" customHeight="1" thickBot="1" x14ac:dyDescent="0.3">
      <c r="A13" s="318"/>
      <c r="B13" s="732" t="s">
        <v>676</v>
      </c>
      <c r="C13" s="737">
        <v>0</v>
      </c>
      <c r="D13" s="288">
        <f>+$C$13*(D8+D9+D11)</f>
        <v>0</v>
      </c>
      <c r="E13" s="726">
        <f>+$C$13*(E8+E9+E11)</f>
        <v>0</v>
      </c>
      <c r="F13"/>
      <c r="G13"/>
      <c r="H13" s="308"/>
      <c r="I13" s="305"/>
      <c r="J13" s="307"/>
      <c r="K13" s="307"/>
      <c r="L13" s="11"/>
    </row>
    <row r="14" spans="1:12" ht="19.149999999999999" customHeight="1" thickBot="1" x14ac:dyDescent="0.3">
      <c r="A14" s="318"/>
      <c r="B14" s="732" t="s">
        <v>677</v>
      </c>
      <c r="C14" s="731">
        <v>0.03</v>
      </c>
      <c r="D14" s="144">
        <f>+D10*$C$14</f>
        <v>0</v>
      </c>
      <c r="E14" s="727">
        <f>+E10*$C$14</f>
        <v>0</v>
      </c>
      <c r="F14"/>
      <c r="G14"/>
      <c r="H14" s="308"/>
      <c r="I14" s="305"/>
      <c r="J14" s="307"/>
      <c r="K14" s="307"/>
      <c r="L14" s="11"/>
    </row>
    <row r="15" spans="1:12" ht="9.75" customHeight="1" thickBot="1" x14ac:dyDescent="0.3">
      <c r="A15" s="722"/>
      <c r="B15" s="723"/>
      <c r="C15" s="724"/>
      <c r="D15" s="725"/>
      <c r="E15" s="319"/>
      <c r="F15"/>
      <c r="G15"/>
      <c r="H15" s="308"/>
      <c r="I15" s="305"/>
      <c r="J15" s="307"/>
      <c r="K15" s="307"/>
      <c r="L15" s="11"/>
    </row>
    <row r="16" spans="1:12" ht="27" customHeight="1" thickBot="1" x14ac:dyDescent="0.3">
      <c r="A16" s="827" t="s">
        <v>673</v>
      </c>
      <c r="B16" s="828"/>
      <c r="C16" s="829"/>
      <c r="D16" s="728">
        <f>D12+D13+D14</f>
        <v>0</v>
      </c>
      <c r="E16" s="729">
        <f>E12+E13+E14</f>
        <v>0</v>
      </c>
      <c r="F16"/>
      <c r="G16"/>
      <c r="H16" s="308"/>
      <c r="I16" s="305"/>
      <c r="J16" s="307"/>
      <c r="K16" s="307"/>
      <c r="L16" s="11"/>
    </row>
    <row r="17" spans="1:12" ht="19.149999999999999" customHeight="1" thickBot="1" x14ac:dyDescent="0.3">
      <c r="A17" s="722"/>
      <c r="B17" s="723"/>
      <c r="C17" s="724"/>
      <c r="D17" s="725"/>
      <c r="E17" s="319"/>
      <c r="F17"/>
      <c r="G17"/>
      <c r="H17" s="308"/>
      <c r="I17" s="305"/>
      <c r="J17" s="307"/>
      <c r="K17" s="307"/>
      <c r="L17" s="11"/>
    </row>
    <row r="18" spans="1:12" ht="19.149999999999999" customHeight="1" thickBot="1" x14ac:dyDescent="0.3">
      <c r="A18" s="821" t="s">
        <v>672</v>
      </c>
      <c r="B18" s="822"/>
      <c r="C18" s="822"/>
      <c r="D18" s="733" t="s">
        <v>23</v>
      </c>
      <c r="E18" s="734" t="s">
        <v>24</v>
      </c>
      <c r="F18"/>
      <c r="G18"/>
      <c r="H18" s="65"/>
      <c r="I18"/>
      <c r="J18" s="11"/>
      <c r="K18" s="11"/>
      <c r="L18" s="11"/>
    </row>
    <row r="19" spans="1:12" ht="19.149999999999999" customHeight="1" thickBot="1" x14ac:dyDescent="0.3">
      <c r="A19" s="823"/>
      <c r="B19" s="824"/>
      <c r="C19" s="825"/>
      <c r="D19" s="735"/>
      <c r="E19" s="736"/>
      <c r="F19"/>
      <c r="G19"/>
      <c r="H19" s="65"/>
      <c r="I19"/>
      <c r="J19"/>
      <c r="K19" s="11"/>
      <c r="L19" s="11"/>
    </row>
    <row r="20" spans="1:12" customFormat="1" ht="19.149999999999999" customHeight="1" thickBot="1" x14ac:dyDescent="0.3">
      <c r="A20" s="265"/>
      <c r="D20" s="819"/>
      <c r="E20" s="820"/>
      <c r="G20" s="267"/>
      <c r="H20" s="65"/>
    </row>
    <row r="21" spans="1:12" customFormat="1" ht="42" customHeight="1" thickBot="1" x14ac:dyDescent="0.3">
      <c r="A21" s="830" t="s">
        <v>674</v>
      </c>
      <c r="B21" s="831"/>
      <c r="C21" s="832"/>
      <c r="D21" s="833" t="str">
        <f>IF(E19=0,"",D12+D14+(E12+E14)/E19)</f>
        <v/>
      </c>
      <c r="E21" s="834"/>
      <c r="H21" s="65"/>
    </row>
    <row r="22" spans="1:12" customFormat="1" ht="19.149999999999999" customHeight="1" thickBot="1" x14ac:dyDescent="0.3">
      <c r="A22" s="265"/>
      <c r="D22" s="819"/>
      <c r="E22" s="820"/>
      <c r="G22" s="267"/>
      <c r="H22" s="65"/>
    </row>
    <row r="23" spans="1:12" customFormat="1" ht="32.25" customHeight="1" thickBot="1" x14ac:dyDescent="0.3">
      <c r="A23" s="835" t="s">
        <v>675</v>
      </c>
      <c r="B23" s="836"/>
      <c r="C23" s="837"/>
      <c r="D23" s="838" t="str">
        <f>IF(E19=0,"",D16+E16/E19)</f>
        <v/>
      </c>
      <c r="E23" s="839"/>
      <c r="G23" s="267"/>
      <c r="H23" s="65"/>
    </row>
    <row r="24" spans="1:12" ht="19.149999999999999" customHeight="1" x14ac:dyDescent="0.25">
      <c r="A24" s="840" t="s">
        <v>678</v>
      </c>
      <c r="B24" s="840"/>
      <c r="C24" s="840"/>
      <c r="D24" s="840"/>
      <c r="E24" s="840"/>
      <c r="F24"/>
      <c r="G24"/>
      <c r="H24" s="65"/>
      <c r="I24"/>
    </row>
    <row r="25" spans="1:12" ht="19.149999999999999" customHeight="1" x14ac:dyDescent="0.25">
      <c r="A25" s="841"/>
      <c r="B25" s="841"/>
      <c r="C25" s="841"/>
      <c r="D25" s="841"/>
      <c r="E25" s="841"/>
      <c r="F25"/>
      <c r="G25"/>
      <c r="H25" s="65"/>
      <c r="I25"/>
    </row>
    <row r="26" spans="1:12" ht="19.149999999999999" customHeight="1" x14ac:dyDescent="0.25">
      <c r="A26" s="841" t="s">
        <v>575</v>
      </c>
      <c r="B26" s="841"/>
      <c r="C26" s="841"/>
      <c r="D26" s="65"/>
      <c r="E26" s="65"/>
      <c r="F26"/>
      <c r="G26"/>
      <c r="H26" s="65"/>
      <c r="I26"/>
    </row>
    <row r="27" spans="1:12" ht="19.149999999999999" customHeight="1" x14ac:dyDescent="0.25">
      <c r="A27" s="841" t="s">
        <v>576</v>
      </c>
      <c r="B27" s="841"/>
      <c r="C27" s="841"/>
      <c r="D27" s="65"/>
      <c r="E27" s="65"/>
      <c r="F27"/>
      <c r="G27"/>
      <c r="H27" s="65"/>
      <c r="I27"/>
    </row>
    <row r="28" spans="1:12" ht="19.149999999999999" customHeight="1" x14ac:dyDescent="0.25">
      <c r="A28" s="65"/>
      <c r="B28" s="65"/>
      <c r="C28" s="65"/>
      <c r="D28" s="65"/>
      <c r="E28" s="65"/>
      <c r="F28"/>
      <c r="G28"/>
      <c r="H28" s="65"/>
      <c r="I28"/>
    </row>
    <row r="29" spans="1:12" x14ac:dyDescent="0.2">
      <c r="A29" s="65"/>
      <c r="B29" s="65"/>
      <c r="C29" s="65"/>
      <c r="D29" s="65"/>
      <c r="E29" s="65"/>
    </row>
    <row r="30" spans="1:12" x14ac:dyDescent="0.25">
      <c r="D30" s="316"/>
      <c r="E30" s="317"/>
    </row>
    <row r="31" spans="1:12" x14ac:dyDescent="0.25">
      <c r="B31" s="715"/>
      <c r="C31" s="715"/>
      <c r="D31" s="716"/>
      <c r="E31" s="717"/>
    </row>
    <row r="32" spans="1:12" x14ac:dyDescent="0.25">
      <c r="A32" s="12"/>
      <c r="B32" s="718" t="s">
        <v>572</v>
      </c>
      <c r="C32" s="719"/>
      <c r="D32" s="842" t="s">
        <v>572</v>
      </c>
      <c r="E32" s="842"/>
    </row>
    <row r="33" spans="1:5" x14ac:dyDescent="0.25">
      <c r="B33" s="720" t="s">
        <v>671</v>
      </c>
      <c r="C33" s="721"/>
      <c r="D33" s="767" t="s">
        <v>573</v>
      </c>
      <c r="E33" s="767"/>
    </row>
    <row r="34" spans="1:5" x14ac:dyDescent="0.25">
      <c r="A34" s="7"/>
    </row>
    <row r="35" spans="1:5" x14ac:dyDescent="0.25">
      <c r="A35" s="7"/>
    </row>
    <row r="36" spans="1:5" x14ac:dyDescent="0.25">
      <c r="A36" s="7"/>
    </row>
    <row r="37" spans="1:5" x14ac:dyDescent="0.25">
      <c r="A37" s="7"/>
    </row>
  </sheetData>
  <sheetProtection algorithmName="SHA-512" hashValue="asJCnjTYwtno+KE1wkjuEuWnhqIcV1P1MDINbUW3IEr3wElss6/e6belBDhGlcMxSsog1rBD0jdLixlXrDPf2A==" saltValue="8Ao0ImraumAmKSqx/9xYBw==" spinCount="100000" sheet="1" objects="1" scenarios="1"/>
  <protectedRanges>
    <protectedRange sqref="D19:E20" name="Rango1"/>
    <protectedRange sqref="D21:E22" name="Rango1_2"/>
    <protectedRange sqref="D23:E23" name="Rango1_3"/>
  </protectedRanges>
  <mergeCells count="18">
    <mergeCell ref="D33:E33"/>
    <mergeCell ref="A18:C19"/>
    <mergeCell ref="A12:C12"/>
    <mergeCell ref="A16:C16"/>
    <mergeCell ref="A21:C21"/>
    <mergeCell ref="D21:E21"/>
    <mergeCell ref="A23:C23"/>
    <mergeCell ref="D23:E23"/>
    <mergeCell ref="A24:E25"/>
    <mergeCell ref="D32:E32"/>
    <mergeCell ref="A26:C26"/>
    <mergeCell ref="A27:C27"/>
    <mergeCell ref="A1:E1"/>
    <mergeCell ref="A3:E3"/>
    <mergeCell ref="A5:B6"/>
    <mergeCell ref="D5:E5"/>
    <mergeCell ref="D22:E22"/>
    <mergeCell ref="D20:E20"/>
  </mergeCells>
  <dataValidations count="1">
    <dataValidation type="list" allowBlank="1" showInputMessage="1" showErrorMessage="1" sqref="C13" xr:uid="{1BF241E9-030E-4417-A2B3-B54A983F7E75}">
      <formula1>"0%,3%"</formula1>
    </dataValidation>
  </dataValidations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9" orientation="landscape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6"/>
  <sheetViews>
    <sheetView zoomScaleNormal="100" workbookViewId="0">
      <selection activeCell="C16" sqref="C16"/>
    </sheetView>
  </sheetViews>
  <sheetFormatPr baseColWidth="10" defaultColWidth="11.42578125" defaultRowHeight="15.75" x14ac:dyDescent="0.25"/>
  <cols>
    <col min="1" max="1" width="5.7109375" style="20" bestFit="1" customWidth="1"/>
    <col min="2" max="2" width="63.5703125" style="20" customWidth="1"/>
    <col min="3" max="3" width="19.7109375" style="20" customWidth="1"/>
    <col min="4" max="4" width="20.7109375" style="20" customWidth="1"/>
    <col min="5" max="5" width="27.5703125" style="20" customWidth="1"/>
    <col min="6" max="6" width="11.85546875" bestFit="1" customWidth="1"/>
    <col min="7" max="7" width="19.5703125" customWidth="1"/>
    <col min="8" max="13" width="11.5703125"/>
    <col min="14" max="248" width="11.5703125" style="20"/>
    <col min="249" max="249" width="9.7109375" style="20" customWidth="1"/>
    <col min="250" max="250" width="73.7109375" style="20" customWidth="1"/>
    <col min="251" max="252" width="15.7109375" style="20" customWidth="1"/>
    <col min="253" max="504" width="11.5703125" style="20"/>
    <col min="505" max="505" width="9.7109375" style="20" customWidth="1"/>
    <col min="506" max="506" width="73.7109375" style="20" customWidth="1"/>
    <col min="507" max="508" width="15.7109375" style="20" customWidth="1"/>
    <col min="509" max="760" width="11.5703125" style="20"/>
    <col min="761" max="761" width="9.7109375" style="20" customWidth="1"/>
    <col min="762" max="762" width="73.7109375" style="20" customWidth="1"/>
    <col min="763" max="764" width="15.7109375" style="20" customWidth="1"/>
    <col min="765" max="1016" width="11.5703125" style="20"/>
    <col min="1017" max="1017" width="9.7109375" style="20" customWidth="1"/>
    <col min="1018" max="1018" width="73.7109375" style="20" customWidth="1"/>
    <col min="1019" max="1020" width="15.7109375" style="20" customWidth="1"/>
    <col min="1021" max="1272" width="11.5703125" style="20"/>
    <col min="1273" max="1273" width="9.7109375" style="20" customWidth="1"/>
    <col min="1274" max="1274" width="73.7109375" style="20" customWidth="1"/>
    <col min="1275" max="1276" width="15.7109375" style="20" customWidth="1"/>
    <col min="1277" max="1528" width="11.5703125" style="20"/>
    <col min="1529" max="1529" width="9.7109375" style="20" customWidth="1"/>
    <col min="1530" max="1530" width="73.7109375" style="20" customWidth="1"/>
    <col min="1531" max="1532" width="15.7109375" style="20" customWidth="1"/>
    <col min="1533" max="1784" width="11.5703125" style="20"/>
    <col min="1785" max="1785" width="9.7109375" style="20" customWidth="1"/>
    <col min="1786" max="1786" width="73.7109375" style="20" customWidth="1"/>
    <col min="1787" max="1788" width="15.7109375" style="20" customWidth="1"/>
    <col min="1789" max="2040" width="11.5703125" style="20"/>
    <col min="2041" max="2041" width="9.7109375" style="20" customWidth="1"/>
    <col min="2042" max="2042" width="73.7109375" style="20" customWidth="1"/>
    <col min="2043" max="2044" width="15.7109375" style="20" customWidth="1"/>
    <col min="2045" max="2296" width="11.5703125" style="20"/>
    <col min="2297" max="2297" width="9.7109375" style="20" customWidth="1"/>
    <col min="2298" max="2298" width="73.7109375" style="20" customWidth="1"/>
    <col min="2299" max="2300" width="15.7109375" style="20" customWidth="1"/>
    <col min="2301" max="2552" width="11.5703125" style="20"/>
    <col min="2553" max="2553" width="9.7109375" style="20" customWidth="1"/>
    <col min="2554" max="2554" width="73.7109375" style="20" customWidth="1"/>
    <col min="2555" max="2556" width="15.7109375" style="20" customWidth="1"/>
    <col min="2557" max="2808" width="11.5703125" style="20"/>
    <col min="2809" max="2809" width="9.7109375" style="20" customWidth="1"/>
    <col min="2810" max="2810" width="73.7109375" style="20" customWidth="1"/>
    <col min="2811" max="2812" width="15.7109375" style="20" customWidth="1"/>
    <col min="2813" max="3064" width="11.5703125" style="20"/>
    <col min="3065" max="3065" width="9.7109375" style="20" customWidth="1"/>
    <col min="3066" max="3066" width="73.7109375" style="20" customWidth="1"/>
    <col min="3067" max="3068" width="15.7109375" style="20" customWidth="1"/>
    <col min="3069" max="3320" width="11.5703125" style="20"/>
    <col min="3321" max="3321" width="9.7109375" style="20" customWidth="1"/>
    <col min="3322" max="3322" width="73.7109375" style="20" customWidth="1"/>
    <col min="3323" max="3324" width="15.7109375" style="20" customWidth="1"/>
    <col min="3325" max="3576" width="11.5703125" style="20"/>
    <col min="3577" max="3577" width="9.7109375" style="20" customWidth="1"/>
    <col min="3578" max="3578" width="73.7109375" style="20" customWidth="1"/>
    <col min="3579" max="3580" width="15.7109375" style="20" customWidth="1"/>
    <col min="3581" max="3832" width="11.5703125" style="20"/>
    <col min="3833" max="3833" width="9.7109375" style="20" customWidth="1"/>
    <col min="3834" max="3834" width="73.7109375" style="20" customWidth="1"/>
    <col min="3835" max="3836" width="15.7109375" style="20" customWidth="1"/>
    <col min="3837" max="4088" width="11.5703125" style="20"/>
    <col min="4089" max="4089" width="9.7109375" style="20" customWidth="1"/>
    <col min="4090" max="4090" width="73.7109375" style="20" customWidth="1"/>
    <col min="4091" max="4092" width="15.7109375" style="20" customWidth="1"/>
    <col min="4093" max="4344" width="11.5703125" style="20"/>
    <col min="4345" max="4345" width="9.7109375" style="20" customWidth="1"/>
    <col min="4346" max="4346" width="73.7109375" style="20" customWidth="1"/>
    <col min="4347" max="4348" width="15.7109375" style="20" customWidth="1"/>
    <col min="4349" max="4600" width="11.5703125" style="20"/>
    <col min="4601" max="4601" width="9.7109375" style="20" customWidth="1"/>
    <col min="4602" max="4602" width="73.7109375" style="20" customWidth="1"/>
    <col min="4603" max="4604" width="15.7109375" style="20" customWidth="1"/>
    <col min="4605" max="4856" width="11.5703125" style="20"/>
    <col min="4857" max="4857" width="9.7109375" style="20" customWidth="1"/>
    <col min="4858" max="4858" width="73.7109375" style="20" customWidth="1"/>
    <col min="4859" max="4860" width="15.7109375" style="20" customWidth="1"/>
    <col min="4861" max="5112" width="11.5703125" style="20"/>
    <col min="5113" max="5113" width="9.7109375" style="20" customWidth="1"/>
    <col min="5114" max="5114" width="73.7109375" style="20" customWidth="1"/>
    <col min="5115" max="5116" width="15.7109375" style="20" customWidth="1"/>
    <col min="5117" max="5368" width="11.5703125" style="20"/>
    <col min="5369" max="5369" width="9.7109375" style="20" customWidth="1"/>
    <col min="5370" max="5370" width="73.7109375" style="20" customWidth="1"/>
    <col min="5371" max="5372" width="15.7109375" style="20" customWidth="1"/>
    <col min="5373" max="5624" width="11.5703125" style="20"/>
    <col min="5625" max="5625" width="9.7109375" style="20" customWidth="1"/>
    <col min="5626" max="5626" width="73.7109375" style="20" customWidth="1"/>
    <col min="5627" max="5628" width="15.7109375" style="20" customWidth="1"/>
    <col min="5629" max="5880" width="11.5703125" style="20"/>
    <col min="5881" max="5881" width="9.7109375" style="20" customWidth="1"/>
    <col min="5882" max="5882" width="73.7109375" style="20" customWidth="1"/>
    <col min="5883" max="5884" width="15.7109375" style="20" customWidth="1"/>
    <col min="5885" max="6136" width="11.5703125" style="20"/>
    <col min="6137" max="6137" width="9.7109375" style="20" customWidth="1"/>
    <col min="6138" max="6138" width="73.7109375" style="20" customWidth="1"/>
    <col min="6139" max="6140" width="15.7109375" style="20" customWidth="1"/>
    <col min="6141" max="6392" width="11.5703125" style="20"/>
    <col min="6393" max="6393" width="9.7109375" style="20" customWidth="1"/>
    <col min="6394" max="6394" width="73.7109375" style="20" customWidth="1"/>
    <col min="6395" max="6396" width="15.7109375" style="20" customWidth="1"/>
    <col min="6397" max="6648" width="11.5703125" style="20"/>
    <col min="6649" max="6649" width="9.7109375" style="20" customWidth="1"/>
    <col min="6650" max="6650" width="73.7109375" style="20" customWidth="1"/>
    <col min="6651" max="6652" width="15.7109375" style="20" customWidth="1"/>
    <col min="6653" max="6904" width="11.5703125" style="20"/>
    <col min="6905" max="6905" width="9.7109375" style="20" customWidth="1"/>
    <col min="6906" max="6906" width="73.7109375" style="20" customWidth="1"/>
    <col min="6907" max="6908" width="15.7109375" style="20" customWidth="1"/>
    <col min="6909" max="7160" width="11.5703125" style="20"/>
    <col min="7161" max="7161" width="9.7109375" style="20" customWidth="1"/>
    <col min="7162" max="7162" width="73.7109375" style="20" customWidth="1"/>
    <col min="7163" max="7164" width="15.7109375" style="20" customWidth="1"/>
    <col min="7165" max="7416" width="11.5703125" style="20"/>
    <col min="7417" max="7417" width="9.7109375" style="20" customWidth="1"/>
    <col min="7418" max="7418" width="73.7109375" style="20" customWidth="1"/>
    <col min="7419" max="7420" width="15.7109375" style="20" customWidth="1"/>
    <col min="7421" max="7672" width="11.5703125" style="20"/>
    <col min="7673" max="7673" width="9.7109375" style="20" customWidth="1"/>
    <col min="7674" max="7674" width="73.7109375" style="20" customWidth="1"/>
    <col min="7675" max="7676" width="15.7109375" style="20" customWidth="1"/>
    <col min="7677" max="7928" width="11.5703125" style="20"/>
    <col min="7929" max="7929" width="9.7109375" style="20" customWidth="1"/>
    <col min="7930" max="7930" width="73.7109375" style="20" customWidth="1"/>
    <col min="7931" max="7932" width="15.7109375" style="20" customWidth="1"/>
    <col min="7933" max="8184" width="11.5703125" style="20"/>
    <col min="8185" max="8185" width="9.7109375" style="20" customWidth="1"/>
    <col min="8186" max="8186" width="73.7109375" style="20" customWidth="1"/>
    <col min="8187" max="8188" width="15.7109375" style="20" customWidth="1"/>
    <col min="8189" max="8440" width="11.5703125" style="20"/>
    <col min="8441" max="8441" width="9.7109375" style="20" customWidth="1"/>
    <col min="8442" max="8442" width="73.7109375" style="20" customWidth="1"/>
    <col min="8443" max="8444" width="15.7109375" style="20" customWidth="1"/>
    <col min="8445" max="8696" width="11.5703125" style="20"/>
    <col min="8697" max="8697" width="9.7109375" style="20" customWidth="1"/>
    <col min="8698" max="8698" width="73.7109375" style="20" customWidth="1"/>
    <col min="8699" max="8700" width="15.7109375" style="20" customWidth="1"/>
    <col min="8701" max="8952" width="11.5703125" style="20"/>
    <col min="8953" max="8953" width="9.7109375" style="20" customWidth="1"/>
    <col min="8954" max="8954" width="73.7109375" style="20" customWidth="1"/>
    <col min="8955" max="8956" width="15.7109375" style="20" customWidth="1"/>
    <col min="8957" max="9208" width="11.5703125" style="20"/>
    <col min="9209" max="9209" width="9.7109375" style="20" customWidth="1"/>
    <col min="9210" max="9210" width="73.7109375" style="20" customWidth="1"/>
    <col min="9211" max="9212" width="15.7109375" style="20" customWidth="1"/>
    <col min="9213" max="9464" width="11.5703125" style="20"/>
    <col min="9465" max="9465" width="9.7109375" style="20" customWidth="1"/>
    <col min="9466" max="9466" width="73.7109375" style="20" customWidth="1"/>
    <col min="9467" max="9468" width="15.7109375" style="20" customWidth="1"/>
    <col min="9469" max="9720" width="11.5703125" style="20"/>
    <col min="9721" max="9721" width="9.7109375" style="20" customWidth="1"/>
    <col min="9722" max="9722" width="73.7109375" style="20" customWidth="1"/>
    <col min="9723" max="9724" width="15.7109375" style="20" customWidth="1"/>
    <col min="9725" max="9976" width="11.5703125" style="20"/>
    <col min="9977" max="9977" width="9.7109375" style="20" customWidth="1"/>
    <col min="9978" max="9978" width="73.7109375" style="20" customWidth="1"/>
    <col min="9979" max="9980" width="15.7109375" style="20" customWidth="1"/>
    <col min="9981" max="10232" width="11.5703125" style="20"/>
    <col min="10233" max="10233" width="9.7109375" style="20" customWidth="1"/>
    <col min="10234" max="10234" width="73.7109375" style="20" customWidth="1"/>
    <col min="10235" max="10236" width="15.7109375" style="20" customWidth="1"/>
    <col min="10237" max="10488" width="11.5703125" style="20"/>
    <col min="10489" max="10489" width="9.7109375" style="20" customWidth="1"/>
    <col min="10490" max="10490" width="73.7109375" style="20" customWidth="1"/>
    <col min="10491" max="10492" width="15.7109375" style="20" customWidth="1"/>
    <col min="10493" max="10744" width="11.5703125" style="20"/>
    <col min="10745" max="10745" width="9.7109375" style="20" customWidth="1"/>
    <col min="10746" max="10746" width="73.7109375" style="20" customWidth="1"/>
    <col min="10747" max="10748" width="15.7109375" style="20" customWidth="1"/>
    <col min="10749" max="11000" width="11.5703125" style="20"/>
    <col min="11001" max="11001" width="9.7109375" style="20" customWidth="1"/>
    <col min="11002" max="11002" width="73.7109375" style="20" customWidth="1"/>
    <col min="11003" max="11004" width="15.7109375" style="20" customWidth="1"/>
    <col min="11005" max="11256" width="11.5703125" style="20"/>
    <col min="11257" max="11257" width="9.7109375" style="20" customWidth="1"/>
    <col min="11258" max="11258" width="73.7109375" style="20" customWidth="1"/>
    <col min="11259" max="11260" width="15.7109375" style="20" customWidth="1"/>
    <col min="11261" max="11512" width="11.5703125" style="20"/>
    <col min="11513" max="11513" width="9.7109375" style="20" customWidth="1"/>
    <col min="11514" max="11514" width="73.7109375" style="20" customWidth="1"/>
    <col min="11515" max="11516" width="15.7109375" style="20" customWidth="1"/>
    <col min="11517" max="11768" width="11.5703125" style="20"/>
    <col min="11769" max="11769" width="9.7109375" style="20" customWidth="1"/>
    <col min="11770" max="11770" width="73.7109375" style="20" customWidth="1"/>
    <col min="11771" max="11772" width="15.7109375" style="20" customWidth="1"/>
    <col min="11773" max="12024" width="11.5703125" style="20"/>
    <col min="12025" max="12025" width="9.7109375" style="20" customWidth="1"/>
    <col min="12026" max="12026" width="73.7109375" style="20" customWidth="1"/>
    <col min="12027" max="12028" width="15.7109375" style="20" customWidth="1"/>
    <col min="12029" max="12280" width="11.5703125" style="20"/>
    <col min="12281" max="12281" width="9.7109375" style="20" customWidth="1"/>
    <col min="12282" max="12282" width="73.7109375" style="20" customWidth="1"/>
    <col min="12283" max="12284" width="15.7109375" style="20" customWidth="1"/>
    <col min="12285" max="12536" width="11.5703125" style="20"/>
    <col min="12537" max="12537" width="9.7109375" style="20" customWidth="1"/>
    <col min="12538" max="12538" width="73.7109375" style="20" customWidth="1"/>
    <col min="12539" max="12540" width="15.7109375" style="20" customWidth="1"/>
    <col min="12541" max="12792" width="11.5703125" style="20"/>
    <col min="12793" max="12793" width="9.7109375" style="20" customWidth="1"/>
    <col min="12794" max="12794" width="73.7109375" style="20" customWidth="1"/>
    <col min="12795" max="12796" width="15.7109375" style="20" customWidth="1"/>
    <col min="12797" max="13048" width="11.5703125" style="20"/>
    <col min="13049" max="13049" width="9.7109375" style="20" customWidth="1"/>
    <col min="13050" max="13050" width="73.7109375" style="20" customWidth="1"/>
    <col min="13051" max="13052" width="15.7109375" style="20" customWidth="1"/>
    <col min="13053" max="13304" width="11.5703125" style="20"/>
    <col min="13305" max="13305" width="9.7109375" style="20" customWidth="1"/>
    <col min="13306" max="13306" width="73.7109375" style="20" customWidth="1"/>
    <col min="13307" max="13308" width="15.7109375" style="20" customWidth="1"/>
    <col min="13309" max="13560" width="11.5703125" style="20"/>
    <col min="13561" max="13561" width="9.7109375" style="20" customWidth="1"/>
    <col min="13562" max="13562" width="73.7109375" style="20" customWidth="1"/>
    <col min="13563" max="13564" width="15.7109375" style="20" customWidth="1"/>
    <col min="13565" max="13816" width="11.5703125" style="20"/>
    <col min="13817" max="13817" width="9.7109375" style="20" customWidth="1"/>
    <col min="13818" max="13818" width="73.7109375" style="20" customWidth="1"/>
    <col min="13819" max="13820" width="15.7109375" style="20" customWidth="1"/>
    <col min="13821" max="14072" width="11.5703125" style="20"/>
    <col min="14073" max="14073" width="9.7109375" style="20" customWidth="1"/>
    <col min="14074" max="14074" width="73.7109375" style="20" customWidth="1"/>
    <col min="14075" max="14076" width="15.7109375" style="20" customWidth="1"/>
    <col min="14077" max="14328" width="11.5703125" style="20"/>
    <col min="14329" max="14329" width="9.7109375" style="20" customWidth="1"/>
    <col min="14330" max="14330" width="73.7109375" style="20" customWidth="1"/>
    <col min="14331" max="14332" width="15.7109375" style="20" customWidth="1"/>
    <col min="14333" max="14584" width="11.5703125" style="20"/>
    <col min="14585" max="14585" width="9.7109375" style="20" customWidth="1"/>
    <col min="14586" max="14586" width="73.7109375" style="20" customWidth="1"/>
    <col min="14587" max="14588" width="15.7109375" style="20" customWidth="1"/>
    <col min="14589" max="14840" width="11.5703125" style="20"/>
    <col min="14841" max="14841" width="9.7109375" style="20" customWidth="1"/>
    <col min="14842" max="14842" width="73.7109375" style="20" customWidth="1"/>
    <col min="14843" max="14844" width="15.7109375" style="20" customWidth="1"/>
    <col min="14845" max="15096" width="11.5703125" style="20"/>
    <col min="15097" max="15097" width="9.7109375" style="20" customWidth="1"/>
    <col min="15098" max="15098" width="73.7109375" style="20" customWidth="1"/>
    <col min="15099" max="15100" width="15.7109375" style="20" customWidth="1"/>
    <col min="15101" max="15352" width="11.5703125" style="20"/>
    <col min="15353" max="15353" width="9.7109375" style="20" customWidth="1"/>
    <col min="15354" max="15354" width="73.7109375" style="20" customWidth="1"/>
    <col min="15355" max="15356" width="15.7109375" style="20" customWidth="1"/>
    <col min="15357" max="15608" width="11.5703125" style="20"/>
    <col min="15609" max="15609" width="9.7109375" style="20" customWidth="1"/>
    <col min="15610" max="15610" width="73.7109375" style="20" customWidth="1"/>
    <col min="15611" max="15612" width="15.7109375" style="20" customWidth="1"/>
    <col min="15613" max="15864" width="11.5703125" style="20"/>
    <col min="15865" max="15865" width="9.7109375" style="20" customWidth="1"/>
    <col min="15866" max="15866" width="73.7109375" style="20" customWidth="1"/>
    <col min="15867" max="15868" width="15.7109375" style="20" customWidth="1"/>
    <col min="15869" max="16120" width="11.5703125" style="20"/>
    <col min="16121" max="16121" width="9.7109375" style="20" customWidth="1"/>
    <col min="16122" max="16122" width="73.7109375" style="20" customWidth="1"/>
    <col min="16123" max="16124" width="15.7109375" style="20" customWidth="1"/>
    <col min="16125" max="16384" width="11.5703125" style="20"/>
  </cols>
  <sheetData>
    <row r="1" spans="1:13" ht="76.5" customHeight="1" thickBot="1" x14ac:dyDescent="0.3">
      <c r="A1" s="747" t="str">
        <f>+INDICE!A1</f>
        <v>MEJORAMIENTO DE LA RED DE AT (132 KV) DE LA PROVINCIA DE MENDOZA 
DEPARTAMENTOS DE SAN RAFAEL Y GENERAL ALVEAR</v>
      </c>
      <c r="B1" s="849"/>
      <c r="C1" s="849"/>
      <c r="D1" s="849"/>
      <c r="E1" s="850"/>
    </row>
    <row r="3" spans="1:13" ht="16.5" thickBot="1" x14ac:dyDescent="0.3"/>
    <row r="4" spans="1:13" ht="24" thickBot="1" x14ac:dyDescent="0.3">
      <c r="A4" s="851" t="str">
        <f>+INDICE!C7</f>
        <v>C-1 Construcción ET PI San Rafael 132 kV</v>
      </c>
      <c r="B4" s="849"/>
      <c r="C4" s="849"/>
      <c r="D4" s="849"/>
      <c r="E4" s="850"/>
    </row>
    <row r="5" spans="1:13" x14ac:dyDescent="0.25">
      <c r="B5" s="21"/>
      <c r="C5" s="21"/>
      <c r="D5" s="21"/>
    </row>
    <row r="6" spans="1:13" ht="18.75" x14ac:dyDescent="0.25">
      <c r="A6" s="22"/>
      <c r="B6" s="852" t="s">
        <v>25</v>
      </c>
      <c r="C6" s="852"/>
      <c r="D6" s="852"/>
      <c r="E6" s="23"/>
    </row>
    <row r="7" spans="1:13" ht="16.5" thickBot="1" x14ac:dyDescent="0.3">
      <c r="G7" s="290"/>
    </row>
    <row r="8" spans="1:13" s="21" customFormat="1" ht="16.5" thickBot="1" x14ac:dyDescent="0.3">
      <c r="A8" s="853" t="s">
        <v>26</v>
      </c>
      <c r="B8" s="854"/>
      <c r="C8" s="854"/>
      <c r="D8" s="857" t="s">
        <v>20</v>
      </c>
      <c r="E8" s="858"/>
      <c r="F8"/>
      <c r="G8"/>
      <c r="H8"/>
      <c r="I8"/>
      <c r="J8"/>
      <c r="K8"/>
      <c r="L8"/>
      <c r="M8"/>
    </row>
    <row r="9" spans="1:13" s="21" customFormat="1" ht="19.5" thickBot="1" x14ac:dyDescent="0.3">
      <c r="A9" s="855"/>
      <c r="B9" s="856"/>
      <c r="C9" s="856"/>
      <c r="D9" s="16" t="s">
        <v>21</v>
      </c>
      <c r="E9" s="16" t="s">
        <v>22</v>
      </c>
      <c r="F9"/>
      <c r="G9"/>
      <c r="H9"/>
      <c r="I9"/>
      <c r="J9"/>
      <c r="K9"/>
      <c r="L9"/>
      <c r="M9"/>
    </row>
    <row r="10" spans="1:13" s="21" customFormat="1" ht="16.5" thickBot="1" x14ac:dyDescent="0.3">
      <c r="A10" s="24"/>
      <c r="B10" s="25"/>
      <c r="C10" s="25"/>
      <c r="D10" s="17"/>
      <c r="E10" s="26"/>
      <c r="F10"/>
      <c r="G10"/>
      <c r="H10"/>
      <c r="I10"/>
      <c r="J10"/>
      <c r="K10"/>
      <c r="L10"/>
      <c r="M10"/>
    </row>
    <row r="11" spans="1:13" ht="15" customHeight="1" x14ac:dyDescent="0.25">
      <c r="A11" s="135" t="str">
        <f>+INDICE!B8</f>
        <v>C-1.1</v>
      </c>
      <c r="B11" s="847" t="s">
        <v>420</v>
      </c>
      <c r="C11" s="847"/>
      <c r="D11" s="136">
        <f>'C 1.1'!H87</f>
        <v>0</v>
      </c>
      <c r="E11" s="137">
        <f>'C 1.1'!I87</f>
        <v>0</v>
      </c>
      <c r="G11" s="291"/>
    </row>
    <row r="12" spans="1:13" x14ac:dyDescent="0.25">
      <c r="A12" s="44" t="str">
        <f>+INDICE!B9</f>
        <v>C-1.2</v>
      </c>
      <c r="B12" s="843" t="s">
        <v>421</v>
      </c>
      <c r="C12" s="843"/>
      <c r="D12" s="138">
        <f>+'C 1.2'!H85</f>
        <v>0</v>
      </c>
      <c r="E12" s="139">
        <f>+'C 1.2'!I85</f>
        <v>0</v>
      </c>
      <c r="G12" s="291"/>
    </row>
    <row r="13" spans="1:13" x14ac:dyDescent="0.25">
      <c r="A13" s="44" t="str">
        <f>+INDICE!B10</f>
        <v>C-1.3</v>
      </c>
      <c r="B13" s="843" t="s">
        <v>422</v>
      </c>
      <c r="C13" s="843"/>
      <c r="D13" s="138">
        <f>+'C 1.3'!H116</f>
        <v>0</v>
      </c>
      <c r="E13" s="140">
        <f>+'C 1.3'!I116</f>
        <v>0</v>
      </c>
      <c r="G13" s="291"/>
    </row>
    <row r="14" spans="1:13" ht="16.5" thickBot="1" x14ac:dyDescent="0.3">
      <c r="A14" s="289" t="s">
        <v>284</v>
      </c>
      <c r="B14" s="848" t="s">
        <v>423</v>
      </c>
      <c r="C14" s="848"/>
      <c r="D14" s="141">
        <f>'C 1.4'!H123</f>
        <v>0</v>
      </c>
      <c r="E14" s="142">
        <f>'C 1.4'!I123</f>
        <v>0</v>
      </c>
      <c r="G14" s="291"/>
    </row>
    <row r="15" spans="1:13" ht="19.5" thickBot="1" x14ac:dyDescent="0.3">
      <c r="A15" s="844" t="s">
        <v>27</v>
      </c>
      <c r="B15" s="845"/>
      <c r="C15" s="846"/>
      <c r="D15" s="133">
        <f>SUM(D11:D14)</f>
        <v>0</v>
      </c>
      <c r="E15" s="134">
        <f>SUM(E11:E14)</f>
        <v>0</v>
      </c>
    </row>
    <row r="18" spans="2:7" x14ac:dyDescent="0.25">
      <c r="B18" s="715"/>
      <c r="C18" s="715"/>
      <c r="D18" s="716"/>
      <c r="E18" s="717"/>
    </row>
    <row r="19" spans="2:7" x14ac:dyDescent="0.25">
      <c r="B19" s="718" t="s">
        <v>572</v>
      </c>
      <c r="C19" s="719"/>
      <c r="D19" s="842" t="s">
        <v>572</v>
      </c>
      <c r="E19" s="842"/>
    </row>
    <row r="20" spans="2:7" x14ac:dyDescent="0.25">
      <c r="B20" s="720" t="s">
        <v>671</v>
      </c>
      <c r="C20" s="721"/>
      <c r="D20" s="767" t="s">
        <v>573</v>
      </c>
      <c r="E20" s="767"/>
    </row>
    <row r="21" spans="2:7" x14ac:dyDescent="0.25">
      <c r="D21"/>
      <c r="E21"/>
    </row>
    <row r="23" spans="2:7" x14ac:dyDescent="0.25">
      <c r="F23" s="709"/>
      <c r="G23" s="709"/>
    </row>
    <row r="24" spans="2:7" x14ac:dyDescent="0.25">
      <c r="F24" s="709"/>
      <c r="G24" s="709"/>
    </row>
    <row r="25" spans="2:7" x14ac:dyDescent="0.25">
      <c r="F25" s="709"/>
      <c r="G25" s="709"/>
    </row>
    <row r="26" spans="2:7" x14ac:dyDescent="0.25">
      <c r="F26" s="709"/>
      <c r="G26" s="709"/>
    </row>
  </sheetData>
  <sheetProtection algorithmName="SHA-512" hashValue="XFq8WdwLKT4ZWho5afuLUV/WhT0g3EuyIG+hIicG1w2FSoK0aJr8p1G0NHngZCggWtX4HTeT12LpvQyA1bAHdg==" saltValue="dt2wl/kFtCC9YkMPgsK9gA==" spinCount="100000" sheet="1" objects="1" scenarios="1"/>
  <protectedRanges>
    <protectedRange sqref="D16:E17 D21:E21" name="Rango1"/>
    <protectedRange sqref="G7" name="Rango1_1"/>
  </protectedRanges>
  <mergeCells count="12">
    <mergeCell ref="A1:E1"/>
    <mergeCell ref="A4:E4"/>
    <mergeCell ref="B6:D6"/>
    <mergeCell ref="A8:C9"/>
    <mergeCell ref="D8:E8"/>
    <mergeCell ref="D20:E20"/>
    <mergeCell ref="B13:C13"/>
    <mergeCell ref="A15:C15"/>
    <mergeCell ref="B11:C11"/>
    <mergeCell ref="B14:C14"/>
    <mergeCell ref="D19:E19"/>
    <mergeCell ref="B12:C12"/>
  </mergeCells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96"/>
  <sheetViews>
    <sheetView tabSelected="1" zoomScaleNormal="100" workbookViewId="0">
      <selection activeCell="Q3" sqref="Q3"/>
    </sheetView>
  </sheetViews>
  <sheetFormatPr baseColWidth="10" defaultColWidth="11.42578125" defaultRowHeight="15.75" x14ac:dyDescent="0.25"/>
  <cols>
    <col min="1" max="1" width="4.28515625" style="21" customWidth="1"/>
    <col min="2" max="2" width="5.7109375" style="21" customWidth="1"/>
    <col min="3" max="3" width="52.28515625" style="93" customWidth="1"/>
    <col min="4" max="4" width="7.42578125" style="27" customWidth="1"/>
    <col min="5" max="5" width="7.140625" style="21" customWidth="1"/>
    <col min="6" max="6" width="15.28515625" style="20" customWidth="1"/>
    <col min="7" max="7" width="20.42578125" style="20" customWidth="1"/>
    <col min="8" max="8" width="17.140625" style="20" customWidth="1"/>
    <col min="9" max="9" width="20" style="20" customWidth="1"/>
    <col min="10" max="10" width="0" style="20" hidden="1" customWidth="1"/>
    <col min="11" max="11" width="16.5703125" style="20" hidden="1" customWidth="1"/>
    <col min="12" max="12" width="12.5703125" style="20" hidden="1" customWidth="1"/>
    <col min="13" max="13" width="0" style="20" hidden="1" customWidth="1"/>
    <col min="14" max="221" width="10.85546875" style="20"/>
    <col min="222" max="223" width="5.7109375" style="20" customWidth="1"/>
    <col min="224" max="224" width="118.140625" style="20" customWidth="1"/>
    <col min="225" max="226" width="6.7109375" style="20" customWidth="1"/>
    <col min="227" max="230" width="15.7109375" style="20" customWidth="1"/>
    <col min="231" max="477" width="10.85546875" style="20"/>
    <col min="478" max="479" width="5.7109375" style="20" customWidth="1"/>
    <col min="480" max="480" width="118.140625" style="20" customWidth="1"/>
    <col min="481" max="482" width="6.7109375" style="20" customWidth="1"/>
    <col min="483" max="486" width="15.7109375" style="20" customWidth="1"/>
    <col min="487" max="733" width="10.85546875" style="20"/>
    <col min="734" max="735" width="5.7109375" style="20" customWidth="1"/>
    <col min="736" max="736" width="118.140625" style="20" customWidth="1"/>
    <col min="737" max="738" width="6.7109375" style="20" customWidth="1"/>
    <col min="739" max="742" width="15.7109375" style="20" customWidth="1"/>
    <col min="743" max="989" width="10.85546875" style="20"/>
    <col min="990" max="991" width="5.7109375" style="20" customWidth="1"/>
    <col min="992" max="992" width="118.140625" style="20" customWidth="1"/>
    <col min="993" max="994" width="6.7109375" style="20" customWidth="1"/>
    <col min="995" max="998" width="15.7109375" style="20" customWidth="1"/>
    <col min="999" max="1245" width="10.85546875" style="20"/>
    <col min="1246" max="1247" width="5.7109375" style="20" customWidth="1"/>
    <col min="1248" max="1248" width="118.140625" style="20" customWidth="1"/>
    <col min="1249" max="1250" width="6.7109375" style="20" customWidth="1"/>
    <col min="1251" max="1254" width="15.7109375" style="20" customWidth="1"/>
    <col min="1255" max="1501" width="10.85546875" style="20"/>
    <col min="1502" max="1503" width="5.7109375" style="20" customWidth="1"/>
    <col min="1504" max="1504" width="118.140625" style="20" customWidth="1"/>
    <col min="1505" max="1506" width="6.7109375" style="20" customWidth="1"/>
    <col min="1507" max="1510" width="15.7109375" style="20" customWidth="1"/>
    <col min="1511" max="1757" width="10.85546875" style="20"/>
    <col min="1758" max="1759" width="5.7109375" style="20" customWidth="1"/>
    <col min="1760" max="1760" width="118.140625" style="20" customWidth="1"/>
    <col min="1761" max="1762" width="6.7109375" style="20" customWidth="1"/>
    <col min="1763" max="1766" width="15.7109375" style="20" customWidth="1"/>
    <col min="1767" max="2013" width="10.85546875" style="20"/>
    <col min="2014" max="2015" width="5.7109375" style="20" customWidth="1"/>
    <col min="2016" max="2016" width="118.140625" style="20" customWidth="1"/>
    <col min="2017" max="2018" width="6.7109375" style="20" customWidth="1"/>
    <col min="2019" max="2022" width="15.7109375" style="20" customWidth="1"/>
    <col min="2023" max="2269" width="10.85546875" style="20"/>
    <col min="2270" max="2271" width="5.7109375" style="20" customWidth="1"/>
    <col min="2272" max="2272" width="118.140625" style="20" customWidth="1"/>
    <col min="2273" max="2274" width="6.7109375" style="20" customWidth="1"/>
    <col min="2275" max="2278" width="15.7109375" style="20" customWidth="1"/>
    <col min="2279" max="2525" width="10.85546875" style="20"/>
    <col min="2526" max="2527" width="5.7109375" style="20" customWidth="1"/>
    <col min="2528" max="2528" width="118.140625" style="20" customWidth="1"/>
    <col min="2529" max="2530" width="6.7109375" style="20" customWidth="1"/>
    <col min="2531" max="2534" width="15.7109375" style="20" customWidth="1"/>
    <col min="2535" max="2781" width="10.85546875" style="20"/>
    <col min="2782" max="2783" width="5.7109375" style="20" customWidth="1"/>
    <col min="2784" max="2784" width="118.140625" style="20" customWidth="1"/>
    <col min="2785" max="2786" width="6.7109375" style="20" customWidth="1"/>
    <col min="2787" max="2790" width="15.7109375" style="20" customWidth="1"/>
    <col min="2791" max="3037" width="10.85546875" style="20"/>
    <col min="3038" max="3039" width="5.7109375" style="20" customWidth="1"/>
    <col min="3040" max="3040" width="118.140625" style="20" customWidth="1"/>
    <col min="3041" max="3042" width="6.7109375" style="20" customWidth="1"/>
    <col min="3043" max="3046" width="15.7109375" style="20" customWidth="1"/>
    <col min="3047" max="3293" width="10.85546875" style="20"/>
    <col min="3294" max="3295" width="5.7109375" style="20" customWidth="1"/>
    <col min="3296" max="3296" width="118.140625" style="20" customWidth="1"/>
    <col min="3297" max="3298" width="6.7109375" style="20" customWidth="1"/>
    <col min="3299" max="3302" width="15.7109375" style="20" customWidth="1"/>
    <col min="3303" max="3549" width="10.85546875" style="20"/>
    <col min="3550" max="3551" width="5.7109375" style="20" customWidth="1"/>
    <col min="3552" max="3552" width="118.140625" style="20" customWidth="1"/>
    <col min="3553" max="3554" width="6.7109375" style="20" customWidth="1"/>
    <col min="3555" max="3558" width="15.7109375" style="20" customWidth="1"/>
    <col min="3559" max="3805" width="10.85546875" style="20"/>
    <col min="3806" max="3807" width="5.7109375" style="20" customWidth="1"/>
    <col min="3808" max="3808" width="118.140625" style="20" customWidth="1"/>
    <col min="3809" max="3810" width="6.7109375" style="20" customWidth="1"/>
    <col min="3811" max="3814" width="15.7109375" style="20" customWidth="1"/>
    <col min="3815" max="4061" width="10.85546875" style="20"/>
    <col min="4062" max="4063" width="5.7109375" style="20" customWidth="1"/>
    <col min="4064" max="4064" width="118.140625" style="20" customWidth="1"/>
    <col min="4065" max="4066" width="6.7109375" style="20" customWidth="1"/>
    <col min="4067" max="4070" width="15.7109375" style="20" customWidth="1"/>
    <col min="4071" max="4317" width="10.85546875" style="20"/>
    <col min="4318" max="4319" width="5.7109375" style="20" customWidth="1"/>
    <col min="4320" max="4320" width="118.140625" style="20" customWidth="1"/>
    <col min="4321" max="4322" width="6.7109375" style="20" customWidth="1"/>
    <col min="4323" max="4326" width="15.7109375" style="20" customWidth="1"/>
    <col min="4327" max="4573" width="10.85546875" style="20"/>
    <col min="4574" max="4575" width="5.7109375" style="20" customWidth="1"/>
    <col min="4576" max="4576" width="118.140625" style="20" customWidth="1"/>
    <col min="4577" max="4578" width="6.7109375" style="20" customWidth="1"/>
    <col min="4579" max="4582" width="15.7109375" style="20" customWidth="1"/>
    <col min="4583" max="4829" width="10.85546875" style="20"/>
    <col min="4830" max="4831" width="5.7109375" style="20" customWidth="1"/>
    <col min="4832" max="4832" width="118.140625" style="20" customWidth="1"/>
    <col min="4833" max="4834" width="6.7109375" style="20" customWidth="1"/>
    <col min="4835" max="4838" width="15.7109375" style="20" customWidth="1"/>
    <col min="4839" max="5085" width="10.85546875" style="20"/>
    <col min="5086" max="5087" width="5.7109375" style="20" customWidth="1"/>
    <col min="5088" max="5088" width="118.140625" style="20" customWidth="1"/>
    <col min="5089" max="5090" width="6.7109375" style="20" customWidth="1"/>
    <col min="5091" max="5094" width="15.7109375" style="20" customWidth="1"/>
    <col min="5095" max="5341" width="10.85546875" style="20"/>
    <col min="5342" max="5343" width="5.7109375" style="20" customWidth="1"/>
    <col min="5344" max="5344" width="118.140625" style="20" customWidth="1"/>
    <col min="5345" max="5346" width="6.7109375" style="20" customWidth="1"/>
    <col min="5347" max="5350" width="15.7109375" style="20" customWidth="1"/>
    <col min="5351" max="5597" width="10.85546875" style="20"/>
    <col min="5598" max="5599" width="5.7109375" style="20" customWidth="1"/>
    <col min="5600" max="5600" width="118.140625" style="20" customWidth="1"/>
    <col min="5601" max="5602" width="6.7109375" style="20" customWidth="1"/>
    <col min="5603" max="5606" width="15.7109375" style="20" customWidth="1"/>
    <col min="5607" max="5853" width="10.85546875" style="20"/>
    <col min="5854" max="5855" width="5.7109375" style="20" customWidth="1"/>
    <col min="5856" max="5856" width="118.140625" style="20" customWidth="1"/>
    <col min="5857" max="5858" width="6.7109375" style="20" customWidth="1"/>
    <col min="5859" max="5862" width="15.7109375" style="20" customWidth="1"/>
    <col min="5863" max="6109" width="10.85546875" style="20"/>
    <col min="6110" max="6111" width="5.7109375" style="20" customWidth="1"/>
    <col min="6112" max="6112" width="118.140625" style="20" customWidth="1"/>
    <col min="6113" max="6114" width="6.7109375" style="20" customWidth="1"/>
    <col min="6115" max="6118" width="15.7109375" style="20" customWidth="1"/>
    <col min="6119" max="6365" width="10.85546875" style="20"/>
    <col min="6366" max="6367" width="5.7109375" style="20" customWidth="1"/>
    <col min="6368" max="6368" width="118.140625" style="20" customWidth="1"/>
    <col min="6369" max="6370" width="6.7109375" style="20" customWidth="1"/>
    <col min="6371" max="6374" width="15.7109375" style="20" customWidth="1"/>
    <col min="6375" max="6621" width="10.85546875" style="20"/>
    <col min="6622" max="6623" width="5.7109375" style="20" customWidth="1"/>
    <col min="6624" max="6624" width="118.140625" style="20" customWidth="1"/>
    <col min="6625" max="6626" width="6.7109375" style="20" customWidth="1"/>
    <col min="6627" max="6630" width="15.7109375" style="20" customWidth="1"/>
    <col min="6631" max="6877" width="10.85546875" style="20"/>
    <col min="6878" max="6879" width="5.7109375" style="20" customWidth="1"/>
    <col min="6880" max="6880" width="118.140625" style="20" customWidth="1"/>
    <col min="6881" max="6882" width="6.7109375" style="20" customWidth="1"/>
    <col min="6883" max="6886" width="15.7109375" style="20" customWidth="1"/>
    <col min="6887" max="7133" width="10.85546875" style="20"/>
    <col min="7134" max="7135" width="5.7109375" style="20" customWidth="1"/>
    <col min="7136" max="7136" width="118.140625" style="20" customWidth="1"/>
    <col min="7137" max="7138" width="6.7109375" style="20" customWidth="1"/>
    <col min="7139" max="7142" width="15.7109375" style="20" customWidth="1"/>
    <col min="7143" max="7389" width="10.85546875" style="20"/>
    <col min="7390" max="7391" width="5.7109375" style="20" customWidth="1"/>
    <col min="7392" max="7392" width="118.140625" style="20" customWidth="1"/>
    <col min="7393" max="7394" width="6.7109375" style="20" customWidth="1"/>
    <col min="7395" max="7398" width="15.7109375" style="20" customWidth="1"/>
    <col min="7399" max="7645" width="10.85546875" style="20"/>
    <col min="7646" max="7647" width="5.7109375" style="20" customWidth="1"/>
    <col min="7648" max="7648" width="118.140625" style="20" customWidth="1"/>
    <col min="7649" max="7650" width="6.7109375" style="20" customWidth="1"/>
    <col min="7651" max="7654" width="15.7109375" style="20" customWidth="1"/>
    <col min="7655" max="7901" width="10.85546875" style="20"/>
    <col min="7902" max="7903" width="5.7109375" style="20" customWidth="1"/>
    <col min="7904" max="7904" width="118.140625" style="20" customWidth="1"/>
    <col min="7905" max="7906" width="6.7109375" style="20" customWidth="1"/>
    <col min="7907" max="7910" width="15.7109375" style="20" customWidth="1"/>
    <col min="7911" max="8157" width="10.85546875" style="20"/>
    <col min="8158" max="8159" width="5.7109375" style="20" customWidth="1"/>
    <col min="8160" max="8160" width="118.140625" style="20" customWidth="1"/>
    <col min="8161" max="8162" width="6.7109375" style="20" customWidth="1"/>
    <col min="8163" max="8166" width="15.7109375" style="20" customWidth="1"/>
    <col min="8167" max="8413" width="10.85546875" style="20"/>
    <col min="8414" max="8415" width="5.7109375" style="20" customWidth="1"/>
    <col min="8416" max="8416" width="118.140625" style="20" customWidth="1"/>
    <col min="8417" max="8418" width="6.7109375" style="20" customWidth="1"/>
    <col min="8419" max="8422" width="15.7109375" style="20" customWidth="1"/>
    <col min="8423" max="8669" width="10.85546875" style="20"/>
    <col min="8670" max="8671" width="5.7109375" style="20" customWidth="1"/>
    <col min="8672" max="8672" width="118.140625" style="20" customWidth="1"/>
    <col min="8673" max="8674" width="6.7109375" style="20" customWidth="1"/>
    <col min="8675" max="8678" width="15.7109375" style="20" customWidth="1"/>
    <col min="8679" max="8925" width="10.85546875" style="20"/>
    <col min="8926" max="8927" width="5.7109375" style="20" customWidth="1"/>
    <col min="8928" max="8928" width="118.140625" style="20" customWidth="1"/>
    <col min="8929" max="8930" width="6.7109375" style="20" customWidth="1"/>
    <col min="8931" max="8934" width="15.7109375" style="20" customWidth="1"/>
    <col min="8935" max="9181" width="10.85546875" style="20"/>
    <col min="9182" max="9183" width="5.7109375" style="20" customWidth="1"/>
    <col min="9184" max="9184" width="118.140625" style="20" customWidth="1"/>
    <col min="9185" max="9186" width="6.7109375" style="20" customWidth="1"/>
    <col min="9187" max="9190" width="15.7109375" style="20" customWidth="1"/>
    <col min="9191" max="9437" width="10.85546875" style="20"/>
    <col min="9438" max="9439" width="5.7109375" style="20" customWidth="1"/>
    <col min="9440" max="9440" width="118.140625" style="20" customWidth="1"/>
    <col min="9441" max="9442" width="6.7109375" style="20" customWidth="1"/>
    <col min="9443" max="9446" width="15.7109375" style="20" customWidth="1"/>
    <col min="9447" max="9693" width="10.85546875" style="20"/>
    <col min="9694" max="9695" width="5.7109375" style="20" customWidth="1"/>
    <col min="9696" max="9696" width="118.140625" style="20" customWidth="1"/>
    <col min="9697" max="9698" width="6.7109375" style="20" customWidth="1"/>
    <col min="9699" max="9702" width="15.7109375" style="20" customWidth="1"/>
    <col min="9703" max="9949" width="10.85546875" style="20"/>
    <col min="9950" max="9951" width="5.7109375" style="20" customWidth="1"/>
    <col min="9952" max="9952" width="118.140625" style="20" customWidth="1"/>
    <col min="9953" max="9954" width="6.7109375" style="20" customWidth="1"/>
    <col min="9955" max="9958" width="15.7109375" style="20" customWidth="1"/>
    <col min="9959" max="10205" width="10.85546875" style="20"/>
    <col min="10206" max="10207" width="5.7109375" style="20" customWidth="1"/>
    <col min="10208" max="10208" width="118.140625" style="20" customWidth="1"/>
    <col min="10209" max="10210" width="6.7109375" style="20" customWidth="1"/>
    <col min="10211" max="10214" width="15.7109375" style="20" customWidth="1"/>
    <col min="10215" max="10461" width="10.85546875" style="20"/>
    <col min="10462" max="10463" width="5.7109375" style="20" customWidth="1"/>
    <col min="10464" max="10464" width="118.140625" style="20" customWidth="1"/>
    <col min="10465" max="10466" width="6.7109375" style="20" customWidth="1"/>
    <col min="10467" max="10470" width="15.7109375" style="20" customWidth="1"/>
    <col min="10471" max="10717" width="10.85546875" style="20"/>
    <col min="10718" max="10719" width="5.7109375" style="20" customWidth="1"/>
    <col min="10720" max="10720" width="118.140625" style="20" customWidth="1"/>
    <col min="10721" max="10722" width="6.7109375" style="20" customWidth="1"/>
    <col min="10723" max="10726" width="15.7109375" style="20" customWidth="1"/>
    <col min="10727" max="10973" width="10.85546875" style="20"/>
    <col min="10974" max="10975" width="5.7109375" style="20" customWidth="1"/>
    <col min="10976" max="10976" width="118.140625" style="20" customWidth="1"/>
    <col min="10977" max="10978" width="6.7109375" style="20" customWidth="1"/>
    <col min="10979" max="10982" width="15.7109375" style="20" customWidth="1"/>
    <col min="10983" max="11229" width="10.85546875" style="20"/>
    <col min="11230" max="11231" width="5.7109375" style="20" customWidth="1"/>
    <col min="11232" max="11232" width="118.140625" style="20" customWidth="1"/>
    <col min="11233" max="11234" width="6.7109375" style="20" customWidth="1"/>
    <col min="11235" max="11238" width="15.7109375" style="20" customWidth="1"/>
    <col min="11239" max="11485" width="10.85546875" style="20"/>
    <col min="11486" max="11487" width="5.7109375" style="20" customWidth="1"/>
    <col min="11488" max="11488" width="118.140625" style="20" customWidth="1"/>
    <col min="11489" max="11490" width="6.7109375" style="20" customWidth="1"/>
    <col min="11491" max="11494" width="15.7109375" style="20" customWidth="1"/>
    <col min="11495" max="11741" width="10.85546875" style="20"/>
    <col min="11742" max="11743" width="5.7109375" style="20" customWidth="1"/>
    <col min="11744" max="11744" width="118.140625" style="20" customWidth="1"/>
    <col min="11745" max="11746" width="6.7109375" style="20" customWidth="1"/>
    <col min="11747" max="11750" width="15.7109375" style="20" customWidth="1"/>
    <col min="11751" max="11997" width="10.85546875" style="20"/>
    <col min="11998" max="11999" width="5.7109375" style="20" customWidth="1"/>
    <col min="12000" max="12000" width="118.140625" style="20" customWidth="1"/>
    <col min="12001" max="12002" width="6.7109375" style="20" customWidth="1"/>
    <col min="12003" max="12006" width="15.7109375" style="20" customWidth="1"/>
    <col min="12007" max="12253" width="10.85546875" style="20"/>
    <col min="12254" max="12255" width="5.7109375" style="20" customWidth="1"/>
    <col min="12256" max="12256" width="118.140625" style="20" customWidth="1"/>
    <col min="12257" max="12258" width="6.7109375" style="20" customWidth="1"/>
    <col min="12259" max="12262" width="15.7109375" style="20" customWidth="1"/>
    <col min="12263" max="12509" width="10.85546875" style="20"/>
    <col min="12510" max="12511" width="5.7109375" style="20" customWidth="1"/>
    <col min="12512" max="12512" width="118.140625" style="20" customWidth="1"/>
    <col min="12513" max="12514" width="6.7109375" style="20" customWidth="1"/>
    <col min="12515" max="12518" width="15.7109375" style="20" customWidth="1"/>
    <col min="12519" max="12765" width="10.85546875" style="20"/>
    <col min="12766" max="12767" width="5.7109375" style="20" customWidth="1"/>
    <col min="12768" max="12768" width="118.140625" style="20" customWidth="1"/>
    <col min="12769" max="12770" width="6.7109375" style="20" customWidth="1"/>
    <col min="12771" max="12774" width="15.7109375" style="20" customWidth="1"/>
    <col min="12775" max="13021" width="10.85546875" style="20"/>
    <col min="13022" max="13023" width="5.7109375" style="20" customWidth="1"/>
    <col min="13024" max="13024" width="118.140625" style="20" customWidth="1"/>
    <col min="13025" max="13026" width="6.7109375" style="20" customWidth="1"/>
    <col min="13027" max="13030" width="15.7109375" style="20" customWidth="1"/>
    <col min="13031" max="13277" width="10.85546875" style="20"/>
    <col min="13278" max="13279" width="5.7109375" style="20" customWidth="1"/>
    <col min="13280" max="13280" width="118.140625" style="20" customWidth="1"/>
    <col min="13281" max="13282" width="6.7109375" style="20" customWidth="1"/>
    <col min="13283" max="13286" width="15.7109375" style="20" customWidth="1"/>
    <col min="13287" max="13533" width="10.85546875" style="20"/>
    <col min="13534" max="13535" width="5.7109375" style="20" customWidth="1"/>
    <col min="13536" max="13536" width="118.140625" style="20" customWidth="1"/>
    <col min="13537" max="13538" width="6.7109375" style="20" customWidth="1"/>
    <col min="13539" max="13542" width="15.7109375" style="20" customWidth="1"/>
    <col min="13543" max="13789" width="10.85546875" style="20"/>
    <col min="13790" max="13791" width="5.7109375" style="20" customWidth="1"/>
    <col min="13792" max="13792" width="118.140625" style="20" customWidth="1"/>
    <col min="13793" max="13794" width="6.7109375" style="20" customWidth="1"/>
    <col min="13795" max="13798" width="15.7109375" style="20" customWidth="1"/>
    <col min="13799" max="14045" width="10.85546875" style="20"/>
    <col min="14046" max="14047" width="5.7109375" style="20" customWidth="1"/>
    <col min="14048" max="14048" width="118.140625" style="20" customWidth="1"/>
    <col min="14049" max="14050" width="6.7109375" style="20" customWidth="1"/>
    <col min="14051" max="14054" width="15.7109375" style="20" customWidth="1"/>
    <col min="14055" max="14301" width="10.85546875" style="20"/>
    <col min="14302" max="14303" width="5.7109375" style="20" customWidth="1"/>
    <col min="14304" max="14304" width="118.140625" style="20" customWidth="1"/>
    <col min="14305" max="14306" width="6.7109375" style="20" customWidth="1"/>
    <col min="14307" max="14310" width="15.7109375" style="20" customWidth="1"/>
    <col min="14311" max="14557" width="10.85546875" style="20"/>
    <col min="14558" max="14559" width="5.7109375" style="20" customWidth="1"/>
    <col min="14560" max="14560" width="118.140625" style="20" customWidth="1"/>
    <col min="14561" max="14562" width="6.7109375" style="20" customWidth="1"/>
    <col min="14563" max="14566" width="15.7109375" style="20" customWidth="1"/>
    <col min="14567" max="14813" width="10.85546875" style="20"/>
    <col min="14814" max="14815" width="5.7109375" style="20" customWidth="1"/>
    <col min="14816" max="14816" width="118.140625" style="20" customWidth="1"/>
    <col min="14817" max="14818" width="6.7109375" style="20" customWidth="1"/>
    <col min="14819" max="14822" width="15.7109375" style="20" customWidth="1"/>
    <col min="14823" max="15069" width="10.85546875" style="20"/>
    <col min="15070" max="15071" width="5.7109375" style="20" customWidth="1"/>
    <col min="15072" max="15072" width="118.140625" style="20" customWidth="1"/>
    <col min="15073" max="15074" width="6.7109375" style="20" customWidth="1"/>
    <col min="15075" max="15078" width="15.7109375" style="20" customWidth="1"/>
    <col min="15079" max="15325" width="10.85546875" style="20"/>
    <col min="15326" max="15327" width="5.7109375" style="20" customWidth="1"/>
    <col min="15328" max="15328" width="118.140625" style="20" customWidth="1"/>
    <col min="15329" max="15330" width="6.7109375" style="20" customWidth="1"/>
    <col min="15331" max="15334" width="15.7109375" style="20" customWidth="1"/>
    <col min="15335" max="15581" width="10.85546875" style="20"/>
    <col min="15582" max="15583" width="5.7109375" style="20" customWidth="1"/>
    <col min="15584" max="15584" width="118.140625" style="20" customWidth="1"/>
    <col min="15585" max="15586" width="6.7109375" style="20" customWidth="1"/>
    <col min="15587" max="15590" width="15.7109375" style="20" customWidth="1"/>
    <col min="15591" max="15837" width="10.85546875" style="20"/>
    <col min="15838" max="15839" width="5.7109375" style="20" customWidth="1"/>
    <col min="15840" max="15840" width="118.140625" style="20" customWidth="1"/>
    <col min="15841" max="15842" width="6.7109375" style="20" customWidth="1"/>
    <col min="15843" max="15846" width="15.7109375" style="20" customWidth="1"/>
    <col min="15847" max="16093" width="10.85546875" style="20"/>
    <col min="16094" max="16095" width="5.7109375" style="20" customWidth="1"/>
    <col min="16096" max="16096" width="118.140625" style="20" customWidth="1"/>
    <col min="16097" max="16098" width="6.7109375" style="20" customWidth="1"/>
    <col min="16099" max="16102" width="15.7109375" style="20" customWidth="1"/>
    <col min="16103" max="16360" width="10.85546875" style="20"/>
    <col min="16361" max="16384" width="10.85546875" style="20" customWidth="1"/>
  </cols>
  <sheetData>
    <row r="1" spans="1:9" ht="69" customHeight="1" thickBot="1" x14ac:dyDescent="0.3">
      <c r="A1" s="747" t="str">
        <f>+INDICE!A1</f>
        <v>MEJORAMIENTO DE LA RED DE AT (132 KV) DE LA PROVINCIA DE MENDOZA 
DEPARTAMENTOS DE SAN RAFAEL Y GENERAL ALVEAR</v>
      </c>
      <c r="B1" s="748"/>
      <c r="C1" s="748"/>
      <c r="D1" s="748"/>
      <c r="E1" s="748"/>
      <c r="F1" s="748"/>
      <c r="G1" s="748"/>
      <c r="H1" s="748"/>
      <c r="I1" s="749"/>
    </row>
    <row r="2" spans="1:9" ht="5.0999999999999996" customHeight="1" thickBot="1" x14ac:dyDescent="0.3"/>
    <row r="3" spans="1:9" ht="22.9" customHeight="1" thickBot="1" x14ac:dyDescent="0.3">
      <c r="A3" s="750" t="str">
        <f>+INDICE!C8</f>
        <v>C-1.1 Provisiones Principales ET PI San Rafael 132 kV</v>
      </c>
      <c r="B3" s="751"/>
      <c r="C3" s="751"/>
      <c r="D3" s="751"/>
      <c r="E3" s="751"/>
      <c r="F3" s="751"/>
      <c r="G3" s="751"/>
      <c r="H3" s="751"/>
      <c r="I3" s="752"/>
    </row>
    <row r="4" spans="1:9" ht="5.0999999999999996" customHeight="1" thickBot="1" x14ac:dyDescent="0.3"/>
    <row r="5" spans="1:9" ht="15" customHeight="1" x14ac:dyDescent="0.25">
      <c r="A5" s="753" t="s">
        <v>28</v>
      </c>
      <c r="B5" s="756" t="s">
        <v>29</v>
      </c>
      <c r="C5" s="28"/>
      <c r="D5" s="759" t="s">
        <v>30</v>
      </c>
      <c r="E5" s="759" t="s">
        <v>31</v>
      </c>
      <c r="F5" s="762" t="s">
        <v>32</v>
      </c>
      <c r="G5" s="763"/>
      <c r="H5" s="762" t="s">
        <v>33</v>
      </c>
      <c r="I5" s="765"/>
    </row>
    <row r="6" spans="1:9" ht="18" customHeight="1" x14ac:dyDescent="0.25">
      <c r="A6" s="754"/>
      <c r="B6" s="757"/>
      <c r="C6" s="29" t="s">
        <v>34</v>
      </c>
      <c r="D6" s="760"/>
      <c r="E6" s="760"/>
      <c r="F6" s="764"/>
      <c r="G6" s="764"/>
      <c r="H6" s="764"/>
      <c r="I6" s="766"/>
    </row>
    <row r="7" spans="1:9" ht="33" customHeight="1" thickBot="1" x14ac:dyDescent="0.3">
      <c r="A7" s="755"/>
      <c r="B7" s="758"/>
      <c r="C7" s="30"/>
      <c r="D7" s="761"/>
      <c r="E7" s="761"/>
      <c r="F7" s="31" t="s">
        <v>21</v>
      </c>
      <c r="G7" s="31" t="s">
        <v>22</v>
      </c>
      <c r="H7" s="31" t="s">
        <v>21</v>
      </c>
      <c r="I7" s="32" t="s">
        <v>22</v>
      </c>
    </row>
    <row r="8" spans="1:9" s="33" customFormat="1" ht="20.100000000000001" customHeight="1" x14ac:dyDescent="0.25">
      <c r="A8" s="72">
        <v>1</v>
      </c>
      <c r="B8" s="71"/>
      <c r="C8" s="68" t="s">
        <v>308</v>
      </c>
      <c r="D8" s="320" t="s">
        <v>36</v>
      </c>
      <c r="E8" s="321">
        <v>1</v>
      </c>
      <c r="F8" s="322"/>
      <c r="G8" s="340"/>
      <c r="H8" s="346">
        <f>+F8*E8</f>
        <v>0</v>
      </c>
      <c r="I8" s="347">
        <f>+G8*E8</f>
        <v>0</v>
      </c>
    </row>
    <row r="9" spans="1:9" s="33" customFormat="1" ht="4.5" customHeight="1" x14ac:dyDescent="0.25">
      <c r="A9" s="348"/>
      <c r="B9" s="71"/>
      <c r="C9" s="68"/>
      <c r="D9" s="320"/>
      <c r="E9" s="321"/>
      <c r="F9" s="323"/>
      <c r="G9" s="341"/>
      <c r="H9" s="349"/>
      <c r="I9" s="350"/>
    </row>
    <row r="10" spans="1:9" s="33" customFormat="1" ht="20.100000000000001" customHeight="1" x14ac:dyDescent="0.25">
      <c r="A10" s="351">
        <v>2</v>
      </c>
      <c r="B10" s="40"/>
      <c r="C10" s="68" t="s">
        <v>456</v>
      </c>
      <c r="D10" s="324"/>
      <c r="E10" s="325"/>
      <c r="F10" s="322"/>
      <c r="G10" s="340"/>
      <c r="H10" s="346">
        <f>SUM(H11:H21)</f>
        <v>0</v>
      </c>
      <c r="I10" s="347">
        <f>SUM(I11:I21)</f>
        <v>0</v>
      </c>
    </row>
    <row r="11" spans="1:9" s="33" customFormat="1" ht="15" x14ac:dyDescent="0.25">
      <c r="A11" s="60"/>
      <c r="B11" s="71" t="s">
        <v>37</v>
      </c>
      <c r="C11" s="352" t="s">
        <v>457</v>
      </c>
      <c r="D11" s="326" t="s">
        <v>38</v>
      </c>
      <c r="E11" s="327">
        <v>5</v>
      </c>
      <c r="F11" s="323"/>
      <c r="G11" s="342"/>
      <c r="H11" s="353">
        <f t="shared" ref="H11:H21" si="0">+F11*E11</f>
        <v>0</v>
      </c>
      <c r="I11" s="354">
        <f>+E11*G11</f>
        <v>0</v>
      </c>
    </row>
    <row r="12" spans="1:9" s="33" customFormat="1" ht="15" customHeight="1" x14ac:dyDescent="0.25">
      <c r="A12" s="60"/>
      <c r="B12" s="71" t="s">
        <v>39</v>
      </c>
      <c r="C12" s="355" t="s">
        <v>458</v>
      </c>
      <c r="D12" s="326" t="s">
        <v>38</v>
      </c>
      <c r="E12" s="327">
        <v>8</v>
      </c>
      <c r="F12" s="323"/>
      <c r="G12" s="342"/>
      <c r="H12" s="353">
        <f t="shared" si="0"/>
        <v>0</v>
      </c>
      <c r="I12" s="354">
        <f t="shared" ref="I12:I21" si="1">+E12*G12</f>
        <v>0</v>
      </c>
    </row>
    <row r="13" spans="1:9" s="33" customFormat="1" ht="15" customHeight="1" x14ac:dyDescent="0.25">
      <c r="A13" s="60"/>
      <c r="B13" s="71" t="s">
        <v>40</v>
      </c>
      <c r="C13" s="355" t="s">
        <v>459</v>
      </c>
      <c r="D13" s="326" t="s">
        <v>38</v>
      </c>
      <c r="E13" s="327">
        <v>2</v>
      </c>
      <c r="F13" s="323"/>
      <c r="G13" s="342"/>
      <c r="H13" s="353">
        <f t="shared" si="0"/>
        <v>0</v>
      </c>
      <c r="I13" s="354">
        <f t="shared" si="1"/>
        <v>0</v>
      </c>
    </row>
    <row r="14" spans="1:9" s="33" customFormat="1" ht="15" customHeight="1" x14ac:dyDescent="0.25">
      <c r="A14" s="60"/>
      <c r="B14" s="71" t="s">
        <v>41</v>
      </c>
      <c r="C14" s="355" t="s">
        <v>460</v>
      </c>
      <c r="D14" s="326" t="s">
        <v>38</v>
      </c>
      <c r="E14" s="327">
        <v>4</v>
      </c>
      <c r="F14" s="323"/>
      <c r="G14" s="342"/>
      <c r="H14" s="353">
        <f t="shared" si="0"/>
        <v>0</v>
      </c>
      <c r="I14" s="354">
        <f t="shared" si="1"/>
        <v>0</v>
      </c>
    </row>
    <row r="15" spans="1:9" s="33" customFormat="1" ht="15" customHeight="1" x14ac:dyDescent="0.25">
      <c r="A15" s="60"/>
      <c r="B15" s="71" t="s">
        <v>42</v>
      </c>
      <c r="C15" s="355" t="s">
        <v>461</v>
      </c>
      <c r="D15" s="328" t="s">
        <v>38</v>
      </c>
      <c r="E15" s="329">
        <v>6</v>
      </c>
      <c r="F15" s="323"/>
      <c r="G15" s="341"/>
      <c r="H15" s="353">
        <f t="shared" si="0"/>
        <v>0</v>
      </c>
      <c r="I15" s="354">
        <f t="shared" si="1"/>
        <v>0</v>
      </c>
    </row>
    <row r="16" spans="1:9" s="33" customFormat="1" ht="15" customHeight="1" x14ac:dyDescent="0.25">
      <c r="A16" s="60"/>
      <c r="B16" s="71" t="s">
        <v>43</v>
      </c>
      <c r="C16" s="356" t="s">
        <v>463</v>
      </c>
      <c r="D16" s="328" t="s">
        <v>38</v>
      </c>
      <c r="E16" s="329">
        <v>15</v>
      </c>
      <c r="F16" s="323"/>
      <c r="G16" s="341"/>
      <c r="H16" s="353">
        <f t="shared" si="0"/>
        <v>0</v>
      </c>
      <c r="I16" s="354">
        <f t="shared" si="1"/>
        <v>0</v>
      </c>
    </row>
    <row r="17" spans="1:12" s="33" customFormat="1" ht="15" customHeight="1" x14ac:dyDescent="0.25">
      <c r="A17" s="60"/>
      <c r="B17" s="71" t="s">
        <v>44</v>
      </c>
      <c r="C17" s="356" t="s">
        <v>50</v>
      </c>
      <c r="D17" s="328" t="s">
        <v>38</v>
      </c>
      <c r="E17" s="329">
        <v>15</v>
      </c>
      <c r="F17" s="323"/>
      <c r="G17" s="341"/>
      <c r="H17" s="353">
        <f t="shared" ref="H17" si="2">+F17*E17</f>
        <v>0</v>
      </c>
      <c r="I17" s="354">
        <f t="shared" si="1"/>
        <v>0</v>
      </c>
    </row>
    <row r="18" spans="1:12" s="33" customFormat="1" ht="15" customHeight="1" x14ac:dyDescent="0.25">
      <c r="A18" s="60"/>
      <c r="B18" s="71" t="s">
        <v>45</v>
      </c>
      <c r="C18" s="356" t="s">
        <v>51</v>
      </c>
      <c r="D18" s="328" t="s">
        <v>38</v>
      </c>
      <c r="E18" s="329">
        <v>5</v>
      </c>
      <c r="F18" s="323"/>
      <c r="G18" s="341"/>
      <c r="H18" s="353">
        <f t="shared" si="0"/>
        <v>0</v>
      </c>
      <c r="I18" s="354">
        <f t="shared" si="1"/>
        <v>0</v>
      </c>
    </row>
    <row r="19" spans="1:12" s="33" customFormat="1" ht="15" customHeight="1" x14ac:dyDescent="0.25">
      <c r="A19" s="60"/>
      <c r="B19" s="71" t="s">
        <v>46</v>
      </c>
      <c r="C19" s="356" t="s">
        <v>52</v>
      </c>
      <c r="D19" s="328" t="s">
        <v>38</v>
      </c>
      <c r="E19" s="329">
        <v>5</v>
      </c>
      <c r="F19" s="323"/>
      <c r="G19" s="341"/>
      <c r="H19" s="353">
        <f t="shared" si="0"/>
        <v>0</v>
      </c>
      <c r="I19" s="354">
        <f t="shared" si="1"/>
        <v>0</v>
      </c>
    </row>
    <row r="20" spans="1:12" s="33" customFormat="1" ht="15" customHeight="1" x14ac:dyDescent="0.25">
      <c r="A20" s="60"/>
      <c r="B20" s="71" t="s">
        <v>47</v>
      </c>
      <c r="C20" s="357" t="s">
        <v>53</v>
      </c>
      <c r="D20" s="328" t="s">
        <v>38</v>
      </c>
      <c r="E20" s="329">
        <v>9</v>
      </c>
      <c r="F20" s="323"/>
      <c r="G20" s="341"/>
      <c r="H20" s="353">
        <f t="shared" ref="H20" si="3">+F20*E20</f>
        <v>0</v>
      </c>
      <c r="I20" s="354">
        <f t="shared" si="1"/>
        <v>0</v>
      </c>
    </row>
    <row r="21" spans="1:12" s="33" customFormat="1" ht="15" customHeight="1" x14ac:dyDescent="0.25">
      <c r="A21" s="60"/>
      <c r="B21" s="71" t="s">
        <v>48</v>
      </c>
      <c r="C21" s="357" t="s">
        <v>462</v>
      </c>
      <c r="D21" s="328" t="s">
        <v>38</v>
      </c>
      <c r="E21" s="329">
        <v>1</v>
      </c>
      <c r="F21" s="323"/>
      <c r="G21" s="341"/>
      <c r="H21" s="353">
        <f t="shared" si="0"/>
        <v>0</v>
      </c>
      <c r="I21" s="354">
        <f t="shared" si="1"/>
        <v>0</v>
      </c>
      <c r="K21" s="148" t="s">
        <v>366</v>
      </c>
      <c r="L21" s="148" t="s">
        <v>367</v>
      </c>
    </row>
    <row r="22" spans="1:12" s="33" customFormat="1" ht="4.5" customHeight="1" x14ac:dyDescent="0.25">
      <c r="A22" s="348"/>
      <c r="B22" s="71"/>
      <c r="C22" s="68"/>
      <c r="D22" s="320"/>
      <c r="E22" s="321"/>
      <c r="F22" s="323"/>
      <c r="G22" s="341"/>
      <c r="H22" s="349"/>
      <c r="I22" s="350"/>
    </row>
    <row r="23" spans="1:12" s="33" customFormat="1" ht="27" customHeight="1" x14ac:dyDescent="0.25">
      <c r="A23" s="56">
        <v>3</v>
      </c>
      <c r="B23" s="71"/>
      <c r="C23" s="109" t="s">
        <v>683</v>
      </c>
      <c r="D23" s="328" t="s">
        <v>38</v>
      </c>
      <c r="E23" s="329">
        <v>1</v>
      </c>
      <c r="F23" s="322"/>
      <c r="G23" s="340"/>
      <c r="H23" s="346">
        <f>+F23*E23</f>
        <v>0</v>
      </c>
      <c r="I23" s="347">
        <f t="shared" ref="I23" si="4">+E23*G23</f>
        <v>0</v>
      </c>
      <c r="K23" s="358">
        <f>3400000+155000+285000+25000+10000</f>
        <v>3875000</v>
      </c>
      <c r="L23" s="358">
        <v>2945450</v>
      </c>
    </row>
    <row r="24" spans="1:12" s="33" customFormat="1" ht="4.5" customHeight="1" x14ac:dyDescent="0.25">
      <c r="A24" s="348"/>
      <c r="B24" s="71"/>
      <c r="C24" s="68"/>
      <c r="D24" s="320"/>
      <c r="E24" s="321"/>
      <c r="F24" s="323"/>
      <c r="G24" s="341"/>
      <c r="H24" s="349"/>
      <c r="I24" s="350"/>
    </row>
    <row r="25" spans="1:12" s="33" customFormat="1" ht="20.100000000000001" customHeight="1" x14ac:dyDescent="0.25">
      <c r="A25" s="56">
        <v>4</v>
      </c>
      <c r="B25" s="71"/>
      <c r="C25" s="68" t="s">
        <v>54</v>
      </c>
      <c r="D25" s="328"/>
      <c r="E25" s="329"/>
      <c r="F25" s="322"/>
      <c r="G25" s="340"/>
      <c r="H25" s="346">
        <f>SUM(H26:H33)</f>
        <v>0</v>
      </c>
      <c r="I25" s="347">
        <f>SUM(I26:I33)</f>
        <v>0</v>
      </c>
    </row>
    <row r="26" spans="1:12" s="33" customFormat="1" ht="15" x14ac:dyDescent="0.25">
      <c r="A26" s="60"/>
      <c r="B26" s="113" t="s">
        <v>55</v>
      </c>
      <c r="C26" s="356" t="s">
        <v>464</v>
      </c>
      <c r="D26" s="328" t="s">
        <v>49</v>
      </c>
      <c r="E26" s="329">
        <v>1</v>
      </c>
      <c r="F26" s="323"/>
      <c r="G26" s="341"/>
      <c r="H26" s="353">
        <f t="shared" ref="H26:H31" si="5">+F26*E26</f>
        <v>0</v>
      </c>
      <c r="I26" s="354">
        <f t="shared" ref="I26:I31" si="6">+E26*G26</f>
        <v>0</v>
      </c>
    </row>
    <row r="27" spans="1:12" s="33" customFormat="1" ht="15" x14ac:dyDescent="0.25">
      <c r="A27" s="60"/>
      <c r="B27" s="113" t="s">
        <v>56</v>
      </c>
      <c r="C27" s="356" t="s">
        <v>465</v>
      </c>
      <c r="D27" s="328" t="s">
        <v>49</v>
      </c>
      <c r="E27" s="329">
        <v>1</v>
      </c>
      <c r="F27" s="323"/>
      <c r="G27" s="341"/>
      <c r="H27" s="353">
        <f t="shared" si="5"/>
        <v>0</v>
      </c>
      <c r="I27" s="354">
        <f t="shared" si="6"/>
        <v>0</v>
      </c>
    </row>
    <row r="28" spans="1:12" s="33" customFormat="1" ht="15" x14ac:dyDescent="0.25">
      <c r="A28" s="60"/>
      <c r="B28" s="113" t="s">
        <v>57</v>
      </c>
      <c r="C28" s="356" t="s">
        <v>466</v>
      </c>
      <c r="D28" s="328" t="s">
        <v>49</v>
      </c>
      <c r="E28" s="329">
        <v>1</v>
      </c>
      <c r="F28" s="323"/>
      <c r="G28" s="341"/>
      <c r="H28" s="353">
        <f t="shared" si="5"/>
        <v>0</v>
      </c>
      <c r="I28" s="354">
        <f t="shared" si="6"/>
        <v>0</v>
      </c>
    </row>
    <row r="29" spans="1:12" s="33" customFormat="1" ht="15" x14ac:dyDescent="0.25">
      <c r="A29" s="60"/>
      <c r="B29" s="113" t="s">
        <v>58</v>
      </c>
      <c r="C29" s="356" t="s">
        <v>467</v>
      </c>
      <c r="D29" s="328" t="s">
        <v>49</v>
      </c>
      <c r="E29" s="329">
        <v>1</v>
      </c>
      <c r="F29" s="323"/>
      <c r="G29" s="341"/>
      <c r="H29" s="353">
        <f t="shared" si="5"/>
        <v>0</v>
      </c>
      <c r="I29" s="354">
        <f t="shared" si="6"/>
        <v>0</v>
      </c>
    </row>
    <row r="30" spans="1:12" s="33" customFormat="1" ht="15" x14ac:dyDescent="0.25">
      <c r="A30" s="60"/>
      <c r="B30" s="113" t="s">
        <v>59</v>
      </c>
      <c r="C30" s="357" t="s">
        <v>468</v>
      </c>
      <c r="D30" s="328" t="s">
        <v>49</v>
      </c>
      <c r="E30" s="329">
        <v>1</v>
      </c>
      <c r="F30" s="323"/>
      <c r="G30" s="341"/>
      <c r="H30" s="353">
        <f t="shared" si="5"/>
        <v>0</v>
      </c>
      <c r="I30" s="354">
        <f t="shared" si="6"/>
        <v>0</v>
      </c>
    </row>
    <row r="31" spans="1:12" s="33" customFormat="1" ht="15" x14ac:dyDescent="0.25">
      <c r="A31" s="60"/>
      <c r="B31" s="113" t="s">
        <v>60</v>
      </c>
      <c r="C31" s="357" t="s">
        <v>469</v>
      </c>
      <c r="D31" s="328" t="s">
        <v>49</v>
      </c>
      <c r="E31" s="329">
        <v>1</v>
      </c>
      <c r="F31" s="323"/>
      <c r="G31" s="341"/>
      <c r="H31" s="353">
        <f t="shared" si="5"/>
        <v>0</v>
      </c>
      <c r="I31" s="354">
        <f t="shared" si="6"/>
        <v>0</v>
      </c>
    </row>
    <row r="32" spans="1:12" s="33" customFormat="1" ht="15" x14ac:dyDescent="0.25">
      <c r="A32" s="60"/>
      <c r="B32" s="113" t="s">
        <v>61</v>
      </c>
      <c r="C32" s="356" t="s">
        <v>63</v>
      </c>
      <c r="D32" s="328" t="s">
        <v>49</v>
      </c>
      <c r="E32" s="329">
        <v>1</v>
      </c>
      <c r="F32" s="323"/>
      <c r="G32" s="341"/>
      <c r="H32" s="353">
        <f t="shared" ref="H32:H33" si="7">+F32*E32</f>
        <v>0</v>
      </c>
      <c r="I32" s="347">
        <f t="shared" ref="I32:I33" si="8">+E32*G32</f>
        <v>0</v>
      </c>
    </row>
    <row r="33" spans="1:12" s="33" customFormat="1" ht="25.5" x14ac:dyDescent="0.25">
      <c r="A33" s="60"/>
      <c r="B33" s="113" t="s">
        <v>62</v>
      </c>
      <c r="C33" s="356" t="s">
        <v>64</v>
      </c>
      <c r="D33" s="328" t="s">
        <v>49</v>
      </c>
      <c r="E33" s="329">
        <v>1</v>
      </c>
      <c r="F33" s="323"/>
      <c r="G33" s="341"/>
      <c r="H33" s="353">
        <f t="shared" si="7"/>
        <v>0</v>
      </c>
      <c r="I33" s="354">
        <f t="shared" si="8"/>
        <v>0</v>
      </c>
    </row>
    <row r="34" spans="1:12" s="33" customFormat="1" ht="4.5" customHeight="1" x14ac:dyDescent="0.25">
      <c r="A34" s="348"/>
      <c r="B34" s="71"/>
      <c r="C34" s="68"/>
      <c r="D34" s="320"/>
      <c r="E34" s="321"/>
      <c r="F34" s="323"/>
      <c r="G34" s="341"/>
      <c r="H34" s="349"/>
      <c r="I34" s="350"/>
    </row>
    <row r="35" spans="1:12" s="33" customFormat="1" ht="20.100000000000001" customHeight="1" x14ac:dyDescent="0.25">
      <c r="A35" s="56">
        <v>5</v>
      </c>
      <c r="B35" s="57"/>
      <c r="C35" s="68" t="s">
        <v>65</v>
      </c>
      <c r="D35" s="324"/>
      <c r="E35" s="325"/>
      <c r="F35" s="322"/>
      <c r="G35" s="340"/>
      <c r="H35" s="346">
        <f>SUM(H36:H45)</f>
        <v>0</v>
      </c>
      <c r="I35" s="347">
        <f>SUM(I36:I45)</f>
        <v>0</v>
      </c>
    </row>
    <row r="36" spans="1:12" s="33" customFormat="1" ht="25.5" x14ac:dyDescent="0.25">
      <c r="A36" s="59"/>
      <c r="B36" s="71" t="s">
        <v>66</v>
      </c>
      <c r="C36" s="356" t="s">
        <v>470</v>
      </c>
      <c r="D36" s="320" t="s">
        <v>38</v>
      </c>
      <c r="E36" s="321">
        <v>1</v>
      </c>
      <c r="F36" s="323"/>
      <c r="G36" s="341"/>
      <c r="H36" s="353">
        <f>+F36*E36</f>
        <v>0</v>
      </c>
      <c r="I36" s="354">
        <f>+G36*E36</f>
        <v>0</v>
      </c>
    </row>
    <row r="37" spans="1:12" s="33" customFormat="1" ht="25.5" x14ac:dyDescent="0.25">
      <c r="A37" s="59"/>
      <c r="B37" s="71" t="s">
        <v>68</v>
      </c>
      <c r="C37" s="356" t="s">
        <v>69</v>
      </c>
      <c r="D37" s="320" t="s">
        <v>38</v>
      </c>
      <c r="E37" s="321">
        <v>1</v>
      </c>
      <c r="F37" s="323"/>
      <c r="G37" s="341"/>
      <c r="H37" s="353">
        <f t="shared" ref="H37:H47" si="9">+F37*E37</f>
        <v>0</v>
      </c>
      <c r="I37" s="354">
        <f t="shared" ref="I37:I45" si="10">+G37*E37</f>
        <v>0</v>
      </c>
    </row>
    <row r="38" spans="1:12" s="33" customFormat="1" ht="25.5" x14ac:dyDescent="0.25">
      <c r="A38" s="59"/>
      <c r="B38" s="71" t="s">
        <v>70</v>
      </c>
      <c r="C38" s="356" t="s">
        <v>71</v>
      </c>
      <c r="D38" s="320" t="s">
        <v>38</v>
      </c>
      <c r="E38" s="321">
        <v>1</v>
      </c>
      <c r="F38" s="323"/>
      <c r="G38" s="341"/>
      <c r="H38" s="353">
        <f t="shared" si="9"/>
        <v>0</v>
      </c>
      <c r="I38" s="354">
        <f t="shared" si="10"/>
        <v>0</v>
      </c>
      <c r="K38" s="148" t="s">
        <v>366</v>
      </c>
      <c r="L38" s="148" t="s">
        <v>367</v>
      </c>
    </row>
    <row r="39" spans="1:12" s="33" customFormat="1" ht="15" x14ac:dyDescent="0.25">
      <c r="A39" s="59"/>
      <c r="B39" s="71" t="s">
        <v>72</v>
      </c>
      <c r="C39" s="356" t="s">
        <v>73</v>
      </c>
      <c r="D39" s="320" t="s">
        <v>38</v>
      </c>
      <c r="E39" s="321">
        <v>1</v>
      </c>
      <c r="F39" s="323"/>
      <c r="G39" s="341"/>
      <c r="H39" s="353">
        <f t="shared" si="9"/>
        <v>0</v>
      </c>
      <c r="I39" s="354">
        <f t="shared" si="10"/>
        <v>0</v>
      </c>
      <c r="K39" s="358">
        <f>15000+7000+5000</f>
        <v>27000</v>
      </c>
      <c r="L39" s="358">
        <v>18500</v>
      </c>
    </row>
    <row r="40" spans="1:12" s="33" customFormat="1" ht="15" x14ac:dyDescent="0.25">
      <c r="A40" s="59"/>
      <c r="B40" s="71" t="s">
        <v>74</v>
      </c>
      <c r="C40" s="356" t="s">
        <v>75</v>
      </c>
      <c r="D40" s="320" t="s">
        <v>38</v>
      </c>
      <c r="E40" s="332">
        <v>1</v>
      </c>
      <c r="F40" s="323"/>
      <c r="G40" s="341"/>
      <c r="H40" s="353">
        <f>+F40*E40</f>
        <v>0</v>
      </c>
      <c r="I40" s="354">
        <f>+G40*E40</f>
        <v>0</v>
      </c>
      <c r="K40" s="358">
        <f>55000+7000+5000</f>
        <v>67000</v>
      </c>
      <c r="L40" s="358">
        <v>67740</v>
      </c>
    </row>
    <row r="41" spans="1:12" s="33" customFormat="1" ht="15" x14ac:dyDescent="0.25">
      <c r="A41" s="59"/>
      <c r="B41" s="71" t="s">
        <v>76</v>
      </c>
      <c r="C41" s="356" t="s">
        <v>77</v>
      </c>
      <c r="D41" s="320" t="s">
        <v>38</v>
      </c>
      <c r="E41" s="321">
        <v>1</v>
      </c>
      <c r="F41" s="323"/>
      <c r="G41" s="341"/>
      <c r="H41" s="353">
        <f t="shared" si="9"/>
        <v>0</v>
      </c>
      <c r="I41" s="354">
        <f t="shared" si="10"/>
        <v>0</v>
      </c>
    </row>
    <row r="42" spans="1:12" s="33" customFormat="1" ht="15" x14ac:dyDescent="0.25">
      <c r="A42" s="60"/>
      <c r="B42" s="71" t="s">
        <v>78</v>
      </c>
      <c r="C42" s="359" t="s">
        <v>79</v>
      </c>
      <c r="D42" s="320" t="s">
        <v>38</v>
      </c>
      <c r="E42" s="333">
        <v>1</v>
      </c>
      <c r="F42" s="323"/>
      <c r="G42" s="341"/>
      <c r="H42" s="353">
        <f t="shared" si="9"/>
        <v>0</v>
      </c>
      <c r="I42" s="354">
        <f t="shared" si="10"/>
        <v>0</v>
      </c>
    </row>
    <row r="43" spans="1:12" s="33" customFormat="1" ht="15" x14ac:dyDescent="0.25">
      <c r="A43" s="60"/>
      <c r="B43" s="71" t="s">
        <v>80</v>
      </c>
      <c r="C43" s="359" t="s">
        <v>81</v>
      </c>
      <c r="D43" s="320" t="s">
        <v>38</v>
      </c>
      <c r="E43" s="333">
        <v>1</v>
      </c>
      <c r="F43" s="323"/>
      <c r="G43" s="341"/>
      <c r="H43" s="353">
        <f t="shared" si="9"/>
        <v>0</v>
      </c>
      <c r="I43" s="354">
        <f t="shared" si="10"/>
        <v>0</v>
      </c>
    </row>
    <row r="44" spans="1:12" s="33" customFormat="1" ht="15" x14ac:dyDescent="0.25">
      <c r="A44" s="60"/>
      <c r="B44" s="71" t="s">
        <v>82</v>
      </c>
      <c r="C44" s="359" t="s">
        <v>83</v>
      </c>
      <c r="D44" s="320" t="s">
        <v>38</v>
      </c>
      <c r="E44" s="333">
        <v>1</v>
      </c>
      <c r="F44" s="323"/>
      <c r="G44" s="341"/>
      <c r="H44" s="353">
        <f t="shared" si="9"/>
        <v>0</v>
      </c>
      <c r="I44" s="354">
        <f t="shared" si="10"/>
        <v>0</v>
      </c>
    </row>
    <row r="45" spans="1:12" s="33" customFormat="1" ht="15" x14ac:dyDescent="0.25">
      <c r="A45" s="60"/>
      <c r="B45" s="71" t="s">
        <v>84</v>
      </c>
      <c r="C45" s="359" t="s">
        <v>85</v>
      </c>
      <c r="D45" s="320" t="s">
        <v>38</v>
      </c>
      <c r="E45" s="333">
        <v>1</v>
      </c>
      <c r="F45" s="323"/>
      <c r="G45" s="341"/>
      <c r="H45" s="353">
        <f t="shared" si="9"/>
        <v>0</v>
      </c>
      <c r="I45" s="354">
        <f t="shared" si="10"/>
        <v>0</v>
      </c>
    </row>
    <row r="46" spans="1:12" s="33" customFormat="1" ht="4.5" customHeight="1" x14ac:dyDescent="0.25">
      <c r="A46" s="348"/>
      <c r="B46" s="71"/>
      <c r="C46" s="68"/>
      <c r="D46" s="320"/>
      <c r="E46" s="321"/>
      <c r="F46" s="323"/>
      <c r="G46" s="341"/>
      <c r="H46" s="349"/>
      <c r="I46" s="350"/>
    </row>
    <row r="47" spans="1:12" s="76" customFormat="1" ht="39.950000000000003" customHeight="1" x14ac:dyDescent="0.25">
      <c r="A47" s="56">
        <v>6</v>
      </c>
      <c r="B47" s="79"/>
      <c r="C47" s="109" t="s">
        <v>276</v>
      </c>
      <c r="D47" s="324" t="s">
        <v>49</v>
      </c>
      <c r="E47" s="334">
        <v>1</v>
      </c>
      <c r="F47" s="322"/>
      <c r="G47" s="340"/>
      <c r="H47" s="346">
        <f t="shared" si="9"/>
        <v>0</v>
      </c>
      <c r="I47" s="347">
        <f>+E47*G47</f>
        <v>0</v>
      </c>
    </row>
    <row r="48" spans="1:12" s="33" customFormat="1" ht="4.5" customHeight="1" x14ac:dyDescent="0.25">
      <c r="A48" s="348"/>
      <c r="B48" s="71"/>
      <c r="C48" s="68"/>
      <c r="D48" s="320"/>
      <c r="E48" s="321"/>
      <c r="F48" s="323"/>
      <c r="G48" s="341"/>
      <c r="H48" s="349"/>
      <c r="I48" s="350"/>
    </row>
    <row r="49" spans="1:9" s="76" customFormat="1" ht="30" customHeight="1" x14ac:dyDescent="0.25">
      <c r="A49" s="56">
        <v>7</v>
      </c>
      <c r="B49" s="75"/>
      <c r="C49" s="68" t="s">
        <v>92</v>
      </c>
      <c r="D49" s="324" t="s">
        <v>49</v>
      </c>
      <c r="E49" s="334">
        <v>1</v>
      </c>
      <c r="F49" s="335"/>
      <c r="G49" s="343"/>
      <c r="H49" s="346">
        <f>+F49*E49</f>
        <v>0</v>
      </c>
      <c r="I49" s="360">
        <f>+G49*E49</f>
        <v>0</v>
      </c>
    </row>
    <row r="50" spans="1:9" s="33" customFormat="1" ht="4.5" customHeight="1" x14ac:dyDescent="0.25">
      <c r="A50" s="348"/>
      <c r="B50" s="71"/>
      <c r="C50" s="68"/>
      <c r="D50" s="320"/>
      <c r="E50" s="321"/>
      <c r="F50" s="323"/>
      <c r="G50" s="341"/>
      <c r="H50" s="349"/>
      <c r="I50" s="350"/>
    </row>
    <row r="51" spans="1:9" s="76" customFormat="1" ht="20.100000000000001" customHeight="1" x14ac:dyDescent="0.25">
      <c r="A51" s="56">
        <v>8</v>
      </c>
      <c r="B51" s="75"/>
      <c r="C51" s="109" t="s">
        <v>476</v>
      </c>
      <c r="D51" s="324" t="s">
        <v>49</v>
      </c>
      <c r="E51" s="334">
        <v>1</v>
      </c>
      <c r="F51" s="322"/>
      <c r="G51" s="340"/>
      <c r="H51" s="346">
        <f t="shared" ref="H51:H55" si="11">+F51*E51</f>
        <v>0</v>
      </c>
      <c r="I51" s="347">
        <f t="shared" ref="I51:I55" si="12">+G51*E51</f>
        <v>0</v>
      </c>
    </row>
    <row r="52" spans="1:9" s="33" customFormat="1" ht="4.5" customHeight="1" x14ac:dyDescent="0.25">
      <c r="A52" s="348"/>
      <c r="B52" s="71"/>
      <c r="C52" s="68"/>
      <c r="D52" s="320"/>
      <c r="E52" s="321"/>
      <c r="F52" s="323"/>
      <c r="G52" s="341"/>
      <c r="H52" s="349"/>
      <c r="I52" s="350"/>
    </row>
    <row r="53" spans="1:9" s="33" customFormat="1" ht="30" customHeight="1" x14ac:dyDescent="0.25">
      <c r="A53" s="56">
        <v>9</v>
      </c>
      <c r="B53" s="57"/>
      <c r="C53" s="109" t="s">
        <v>477</v>
      </c>
      <c r="D53" s="324" t="s">
        <v>49</v>
      </c>
      <c r="E53" s="334">
        <v>1</v>
      </c>
      <c r="F53" s="322"/>
      <c r="G53" s="340"/>
      <c r="H53" s="346">
        <f t="shared" si="11"/>
        <v>0</v>
      </c>
      <c r="I53" s="347">
        <f t="shared" si="12"/>
        <v>0</v>
      </c>
    </row>
    <row r="54" spans="1:9" s="33" customFormat="1" ht="4.5" customHeight="1" x14ac:dyDescent="0.25">
      <c r="A54" s="348"/>
      <c r="B54" s="71"/>
      <c r="C54" s="68"/>
      <c r="D54" s="320"/>
      <c r="E54" s="321"/>
      <c r="F54" s="323"/>
      <c r="G54" s="341"/>
      <c r="H54" s="349"/>
      <c r="I54" s="350"/>
    </row>
    <row r="55" spans="1:9" s="33" customFormat="1" ht="30" customHeight="1" x14ac:dyDescent="0.25">
      <c r="A55" s="56">
        <v>10</v>
      </c>
      <c r="B55" s="57"/>
      <c r="C55" s="109" t="s">
        <v>424</v>
      </c>
      <c r="D55" s="324" t="s">
        <v>49</v>
      </c>
      <c r="E55" s="333">
        <v>1</v>
      </c>
      <c r="F55" s="322"/>
      <c r="G55" s="340"/>
      <c r="H55" s="346">
        <f t="shared" si="11"/>
        <v>0</v>
      </c>
      <c r="I55" s="347">
        <f t="shared" si="12"/>
        <v>0</v>
      </c>
    </row>
    <row r="56" spans="1:9" s="33" customFormat="1" ht="4.5" customHeight="1" x14ac:dyDescent="0.25">
      <c r="A56" s="348"/>
      <c r="B56" s="71"/>
      <c r="C56" s="68"/>
      <c r="D56" s="320"/>
      <c r="E56" s="321"/>
      <c r="F56" s="323"/>
      <c r="G56" s="341"/>
      <c r="H56" s="349"/>
      <c r="I56" s="350"/>
    </row>
    <row r="57" spans="1:9" s="33" customFormat="1" ht="20.100000000000001" customHeight="1" x14ac:dyDescent="0.25">
      <c r="A57" s="56">
        <v>11</v>
      </c>
      <c r="B57" s="57"/>
      <c r="C57" s="68" t="s">
        <v>93</v>
      </c>
      <c r="D57" s="324"/>
      <c r="E57" s="325"/>
      <c r="F57" s="322"/>
      <c r="G57" s="340"/>
      <c r="H57" s="346">
        <f>+SUM(H58:H62)</f>
        <v>0</v>
      </c>
      <c r="I57" s="347">
        <f>+SUM(I58:I62)</f>
        <v>0</v>
      </c>
    </row>
    <row r="58" spans="1:9" s="33" customFormat="1" ht="27" customHeight="1" x14ac:dyDescent="0.25">
      <c r="A58" s="59"/>
      <c r="B58" s="57" t="s">
        <v>163</v>
      </c>
      <c r="C58" s="356" t="s">
        <v>479</v>
      </c>
      <c r="D58" s="326" t="s">
        <v>38</v>
      </c>
      <c r="E58" s="321">
        <v>1</v>
      </c>
      <c r="F58" s="323"/>
      <c r="G58" s="341"/>
      <c r="H58" s="353">
        <f>+F58*E58</f>
        <v>0</v>
      </c>
      <c r="I58" s="354">
        <f>+E58*G58</f>
        <v>0</v>
      </c>
    </row>
    <row r="59" spans="1:9" s="33" customFormat="1" ht="18" customHeight="1" x14ac:dyDescent="0.25">
      <c r="A59" s="56"/>
      <c r="B59" s="57" t="s">
        <v>165</v>
      </c>
      <c r="C59" s="356" t="s">
        <v>94</v>
      </c>
      <c r="D59" s="326" t="s">
        <v>38</v>
      </c>
      <c r="E59" s="321">
        <v>1</v>
      </c>
      <c r="F59" s="323"/>
      <c r="G59" s="341"/>
      <c r="H59" s="353">
        <f t="shared" ref="H59:H62" si="13">+F59*E59</f>
        <v>0</v>
      </c>
      <c r="I59" s="354">
        <f t="shared" ref="I59:I62" si="14">+E59*G59</f>
        <v>0</v>
      </c>
    </row>
    <row r="60" spans="1:9" s="33" customFormat="1" ht="20.100000000000001" customHeight="1" x14ac:dyDescent="0.25">
      <c r="A60" s="59"/>
      <c r="B60" s="57" t="s">
        <v>167</v>
      </c>
      <c r="C60" s="356" t="s">
        <v>96</v>
      </c>
      <c r="D60" s="326" t="s">
        <v>38</v>
      </c>
      <c r="E60" s="333">
        <v>1</v>
      </c>
      <c r="F60" s="323"/>
      <c r="G60" s="341"/>
      <c r="H60" s="353">
        <f t="shared" ref="H60:H61" si="15">+F60*E60</f>
        <v>0</v>
      </c>
      <c r="I60" s="354">
        <f t="shared" ref="I60:I61" si="16">+E60*G60</f>
        <v>0</v>
      </c>
    </row>
    <row r="61" spans="1:9" s="33" customFormat="1" ht="20.100000000000001" customHeight="1" x14ac:dyDescent="0.25">
      <c r="A61" s="59"/>
      <c r="B61" s="57" t="s">
        <v>648</v>
      </c>
      <c r="C61" s="356" t="s">
        <v>478</v>
      </c>
      <c r="D61" s="326" t="s">
        <v>38</v>
      </c>
      <c r="E61" s="333">
        <v>2</v>
      </c>
      <c r="F61" s="323"/>
      <c r="G61" s="341"/>
      <c r="H61" s="353">
        <f t="shared" si="15"/>
        <v>0</v>
      </c>
      <c r="I61" s="354">
        <f t="shared" si="16"/>
        <v>0</v>
      </c>
    </row>
    <row r="62" spans="1:9" s="33" customFormat="1" ht="20.100000000000001" customHeight="1" x14ac:dyDescent="0.25">
      <c r="A62" s="59"/>
      <c r="B62" s="57" t="s">
        <v>680</v>
      </c>
      <c r="C62" s="356" t="s">
        <v>281</v>
      </c>
      <c r="D62" s="320" t="s">
        <v>282</v>
      </c>
      <c r="E62" s="334">
        <v>1200</v>
      </c>
      <c r="F62" s="323"/>
      <c r="G62" s="341"/>
      <c r="H62" s="353">
        <f t="shared" si="13"/>
        <v>0</v>
      </c>
      <c r="I62" s="354">
        <f t="shared" si="14"/>
        <v>0</v>
      </c>
    </row>
    <row r="63" spans="1:9" s="33" customFormat="1" ht="4.5" customHeight="1" x14ac:dyDescent="0.25">
      <c r="A63" s="348"/>
      <c r="B63" s="71"/>
      <c r="C63" s="68"/>
      <c r="D63" s="320"/>
      <c r="E63" s="321"/>
      <c r="F63" s="323"/>
      <c r="G63" s="341"/>
      <c r="H63" s="349"/>
      <c r="I63" s="350"/>
    </row>
    <row r="64" spans="1:9" s="2" customFormat="1" ht="20.100000000000001" customHeight="1" x14ac:dyDescent="0.2">
      <c r="A64" s="52">
        <v>12</v>
      </c>
      <c r="B64" s="55"/>
      <c r="C64" s="109" t="s">
        <v>285</v>
      </c>
      <c r="D64" s="320"/>
      <c r="E64" s="337"/>
      <c r="F64" s="322"/>
      <c r="G64" s="340"/>
      <c r="H64" s="346">
        <f>+SUM(H65:H68)</f>
        <v>0</v>
      </c>
      <c r="I64" s="347">
        <f>+SUM(I65:I68)</f>
        <v>0</v>
      </c>
    </row>
    <row r="65" spans="1:9" s="2" customFormat="1" ht="15" customHeight="1" x14ac:dyDescent="0.2">
      <c r="A65" s="52"/>
      <c r="B65" s="55" t="s">
        <v>598</v>
      </c>
      <c r="C65" s="362" t="s">
        <v>480</v>
      </c>
      <c r="D65" s="320" t="s">
        <v>49</v>
      </c>
      <c r="E65" s="339">
        <v>1</v>
      </c>
      <c r="F65" s="323"/>
      <c r="G65" s="341"/>
      <c r="H65" s="353">
        <f>+E65*F65</f>
        <v>0</v>
      </c>
      <c r="I65" s="354">
        <f>+E65*G65</f>
        <v>0</v>
      </c>
    </row>
    <row r="66" spans="1:9" s="2" customFormat="1" ht="15" customHeight="1" x14ac:dyDescent="0.2">
      <c r="A66" s="52"/>
      <c r="B66" s="55" t="s">
        <v>599</v>
      </c>
      <c r="C66" s="362" t="s">
        <v>481</v>
      </c>
      <c r="D66" s="320" t="s">
        <v>49</v>
      </c>
      <c r="E66" s="339">
        <v>1</v>
      </c>
      <c r="F66" s="323"/>
      <c r="G66" s="341"/>
      <c r="H66" s="353">
        <f>+E66*F66</f>
        <v>0</v>
      </c>
      <c r="I66" s="354">
        <f>+E66*G66</f>
        <v>0</v>
      </c>
    </row>
    <row r="67" spans="1:9" s="2" customFormat="1" ht="15" customHeight="1" x14ac:dyDescent="0.2">
      <c r="A67" s="52"/>
      <c r="B67" s="55" t="s">
        <v>649</v>
      </c>
      <c r="C67" s="362" t="s">
        <v>482</v>
      </c>
      <c r="D67" s="320" t="s">
        <v>49</v>
      </c>
      <c r="E67" s="339">
        <v>1</v>
      </c>
      <c r="F67" s="323"/>
      <c r="G67" s="341"/>
      <c r="H67" s="353">
        <f>+E67*F67</f>
        <v>0</v>
      </c>
      <c r="I67" s="354">
        <f>+E67*G67</f>
        <v>0</v>
      </c>
    </row>
    <row r="68" spans="1:9" s="2" customFormat="1" ht="15" customHeight="1" x14ac:dyDescent="0.2">
      <c r="A68" s="52"/>
      <c r="B68" s="55" t="s">
        <v>650</v>
      </c>
      <c r="C68" s="362" t="s">
        <v>483</v>
      </c>
      <c r="D68" s="320" t="s">
        <v>49</v>
      </c>
      <c r="E68" s="339">
        <v>1</v>
      </c>
      <c r="F68" s="323"/>
      <c r="G68" s="341"/>
      <c r="H68" s="353">
        <f>+E68*F68</f>
        <v>0</v>
      </c>
      <c r="I68" s="354">
        <f>+E68*G68</f>
        <v>0</v>
      </c>
    </row>
    <row r="69" spans="1:9" s="2" customFormat="1" ht="3.75" customHeight="1" x14ac:dyDescent="0.2">
      <c r="A69" s="52"/>
      <c r="B69" s="55"/>
      <c r="C69" s="362"/>
      <c r="D69" s="320"/>
      <c r="E69" s="339"/>
      <c r="F69" s="323"/>
      <c r="G69" s="341"/>
      <c r="H69" s="353"/>
      <c r="I69" s="354"/>
    </row>
    <row r="70" spans="1:9" s="2" customFormat="1" ht="20.100000000000001" customHeight="1" x14ac:dyDescent="0.2">
      <c r="A70" s="52">
        <v>13</v>
      </c>
      <c r="B70" s="55"/>
      <c r="C70" s="363" t="s">
        <v>98</v>
      </c>
      <c r="D70" s="320"/>
      <c r="E70" s="337"/>
      <c r="F70" s="322"/>
      <c r="G70" s="340"/>
      <c r="H70" s="346">
        <f>+SUM(H71:H72)</f>
        <v>0</v>
      </c>
      <c r="I70" s="347">
        <f>+SUM(I71:I72)</f>
        <v>0</v>
      </c>
    </row>
    <row r="71" spans="1:9" s="2" customFormat="1" ht="15" customHeight="1" x14ac:dyDescent="0.2">
      <c r="A71" s="52"/>
      <c r="B71" s="55" t="s">
        <v>681</v>
      </c>
      <c r="C71" s="362" t="s">
        <v>482</v>
      </c>
      <c r="D71" s="320" t="s">
        <v>36</v>
      </c>
      <c r="E71" s="337">
        <v>1</v>
      </c>
      <c r="F71" s="323"/>
      <c r="G71" s="341"/>
      <c r="H71" s="353">
        <f>+E71*F71</f>
        <v>0</v>
      </c>
      <c r="I71" s="354">
        <f>+E71*G71</f>
        <v>0</v>
      </c>
    </row>
    <row r="72" spans="1:9" s="2" customFormat="1" ht="15" customHeight="1" x14ac:dyDescent="0.2">
      <c r="A72" s="52"/>
      <c r="B72" s="55" t="s">
        <v>682</v>
      </c>
      <c r="C72" s="359" t="s">
        <v>483</v>
      </c>
      <c r="D72" s="320" t="s">
        <v>36</v>
      </c>
      <c r="E72" s="337">
        <v>1</v>
      </c>
      <c r="F72" s="323"/>
      <c r="G72" s="341"/>
      <c r="H72" s="353">
        <f>+E72*F72</f>
        <v>0</v>
      </c>
      <c r="I72" s="354">
        <f>+E72*G72</f>
        <v>0</v>
      </c>
    </row>
    <row r="73" spans="1:9" s="2" customFormat="1" ht="3.75" customHeight="1" x14ac:dyDescent="0.2">
      <c r="A73" s="52"/>
      <c r="B73" s="55"/>
      <c r="C73" s="362"/>
      <c r="D73" s="320"/>
      <c r="E73" s="339"/>
      <c r="F73" s="323"/>
      <c r="G73" s="341"/>
      <c r="H73" s="353"/>
      <c r="I73" s="354"/>
    </row>
    <row r="74" spans="1:9" s="78" customFormat="1" ht="15" customHeight="1" x14ac:dyDescent="0.2">
      <c r="A74" s="52">
        <v>14</v>
      </c>
      <c r="B74" s="55"/>
      <c r="C74" s="363" t="s">
        <v>574</v>
      </c>
      <c r="D74" s="320"/>
      <c r="E74" s="337"/>
      <c r="F74" s="322"/>
      <c r="G74" s="340"/>
      <c r="H74" s="346">
        <f>+E74*F74</f>
        <v>0</v>
      </c>
      <c r="I74" s="347">
        <f>+E74*G74</f>
        <v>0</v>
      </c>
    </row>
    <row r="75" spans="1:9" s="2" customFormat="1" ht="3.75" customHeight="1" x14ac:dyDescent="0.2">
      <c r="A75" s="52"/>
      <c r="B75" s="55"/>
      <c r="C75" s="362"/>
      <c r="D75" s="320"/>
      <c r="E75" s="339"/>
      <c r="F75" s="323"/>
      <c r="G75" s="341"/>
      <c r="H75" s="353"/>
      <c r="I75" s="354"/>
    </row>
    <row r="76" spans="1:9" s="2" customFormat="1" ht="15" customHeight="1" x14ac:dyDescent="0.2">
      <c r="A76" s="336"/>
      <c r="B76" s="328"/>
      <c r="C76" s="338"/>
      <c r="D76" s="320"/>
      <c r="E76" s="337"/>
      <c r="F76" s="323"/>
      <c r="G76" s="341"/>
      <c r="H76" s="353">
        <f t="shared" ref="H76:H85" si="17">+E76*F76</f>
        <v>0</v>
      </c>
      <c r="I76" s="354">
        <f t="shared" ref="I76:I85" si="18">+E76*G76</f>
        <v>0</v>
      </c>
    </row>
    <row r="77" spans="1:9" s="2" customFormat="1" ht="15" customHeight="1" x14ac:dyDescent="0.2">
      <c r="A77" s="336"/>
      <c r="B77" s="328"/>
      <c r="C77" s="338"/>
      <c r="D77" s="320"/>
      <c r="E77" s="337"/>
      <c r="F77" s="323"/>
      <c r="G77" s="341"/>
      <c r="H77" s="353">
        <f t="shared" si="17"/>
        <v>0</v>
      </c>
      <c r="I77" s="354">
        <f t="shared" si="18"/>
        <v>0</v>
      </c>
    </row>
    <row r="78" spans="1:9" s="2" customFormat="1" ht="15" customHeight="1" x14ac:dyDescent="0.2">
      <c r="A78" s="336"/>
      <c r="B78" s="328"/>
      <c r="C78" s="338"/>
      <c r="D78" s="320"/>
      <c r="E78" s="337"/>
      <c r="F78" s="323"/>
      <c r="G78" s="341"/>
      <c r="H78" s="353">
        <f t="shared" si="17"/>
        <v>0</v>
      </c>
      <c r="I78" s="354">
        <f t="shared" si="18"/>
        <v>0</v>
      </c>
    </row>
    <row r="79" spans="1:9" s="2" customFormat="1" ht="15" customHeight="1" x14ac:dyDescent="0.2">
      <c r="A79" s="336"/>
      <c r="B79" s="328"/>
      <c r="C79" s="338"/>
      <c r="D79" s="320"/>
      <c r="E79" s="337"/>
      <c r="F79" s="323"/>
      <c r="G79" s="341"/>
      <c r="H79" s="353">
        <f t="shared" si="17"/>
        <v>0</v>
      </c>
      <c r="I79" s="354">
        <f t="shared" si="18"/>
        <v>0</v>
      </c>
    </row>
    <row r="80" spans="1:9" s="2" customFormat="1" ht="15" customHeight="1" x14ac:dyDescent="0.2">
      <c r="A80" s="336"/>
      <c r="B80" s="328"/>
      <c r="C80" s="338"/>
      <c r="D80" s="320"/>
      <c r="E80" s="337"/>
      <c r="F80" s="323"/>
      <c r="G80" s="341"/>
      <c r="H80" s="353">
        <f t="shared" si="17"/>
        <v>0</v>
      </c>
      <c r="I80" s="354">
        <f t="shared" si="18"/>
        <v>0</v>
      </c>
    </row>
    <row r="81" spans="1:9" s="2" customFormat="1" ht="15" customHeight="1" x14ac:dyDescent="0.2">
      <c r="A81" s="336"/>
      <c r="B81" s="328"/>
      <c r="C81" s="338"/>
      <c r="D81" s="320"/>
      <c r="E81" s="337"/>
      <c r="F81" s="323"/>
      <c r="G81" s="341"/>
      <c r="H81" s="353">
        <f t="shared" si="17"/>
        <v>0</v>
      </c>
      <c r="I81" s="354">
        <f t="shared" si="18"/>
        <v>0</v>
      </c>
    </row>
    <row r="82" spans="1:9" s="2" customFormat="1" ht="15" customHeight="1" x14ac:dyDescent="0.2">
      <c r="A82" s="336"/>
      <c r="B82" s="328"/>
      <c r="C82" s="338"/>
      <c r="D82" s="320"/>
      <c r="E82" s="337"/>
      <c r="F82" s="323"/>
      <c r="G82" s="341"/>
      <c r="H82" s="353">
        <f t="shared" si="17"/>
        <v>0</v>
      </c>
      <c r="I82" s="354">
        <f t="shared" si="18"/>
        <v>0</v>
      </c>
    </row>
    <row r="83" spans="1:9" s="2" customFormat="1" ht="15" customHeight="1" x14ac:dyDescent="0.2">
      <c r="A83" s="336"/>
      <c r="B83" s="328"/>
      <c r="C83" s="338"/>
      <c r="D83" s="320"/>
      <c r="E83" s="337"/>
      <c r="F83" s="323"/>
      <c r="G83" s="341"/>
      <c r="H83" s="353">
        <f t="shared" si="17"/>
        <v>0</v>
      </c>
      <c r="I83" s="354">
        <f t="shared" si="18"/>
        <v>0</v>
      </c>
    </row>
    <row r="84" spans="1:9" s="2" customFormat="1" ht="15" customHeight="1" x14ac:dyDescent="0.2">
      <c r="A84" s="336"/>
      <c r="B84" s="328"/>
      <c r="C84" s="338"/>
      <c r="D84" s="320"/>
      <c r="E84" s="337"/>
      <c r="F84" s="323"/>
      <c r="G84" s="341"/>
      <c r="H84" s="353">
        <f t="shared" si="17"/>
        <v>0</v>
      </c>
      <c r="I84" s="354">
        <f t="shared" si="18"/>
        <v>0</v>
      </c>
    </row>
    <row r="85" spans="1:9" s="2" customFormat="1" ht="15" customHeight="1" x14ac:dyDescent="0.2">
      <c r="A85" s="336"/>
      <c r="B85" s="328"/>
      <c r="C85" s="338"/>
      <c r="D85" s="320"/>
      <c r="E85" s="337"/>
      <c r="F85" s="323"/>
      <c r="G85" s="341"/>
      <c r="H85" s="353">
        <f t="shared" si="17"/>
        <v>0</v>
      </c>
      <c r="I85" s="354">
        <f t="shared" si="18"/>
        <v>0</v>
      </c>
    </row>
    <row r="86" spans="1:9" s="2" customFormat="1" ht="6" customHeight="1" thickBot="1" x14ac:dyDescent="0.25">
      <c r="A86" s="52"/>
      <c r="B86" s="55"/>
      <c r="C86" s="362"/>
      <c r="D86" s="36"/>
      <c r="E86" s="361"/>
      <c r="F86" s="364"/>
      <c r="G86" s="365"/>
      <c r="H86" s="353"/>
      <c r="I86" s="354"/>
    </row>
    <row r="87" spans="1:9" ht="19.149999999999999" customHeight="1" thickBot="1" x14ac:dyDescent="0.3">
      <c r="A87" s="744" t="str">
        <f>+INDICE!C8</f>
        <v>C-1.1 Provisiones Principales ET PI San Rafael 132 kV</v>
      </c>
      <c r="B87" s="745"/>
      <c r="C87" s="746"/>
      <c r="D87" s="145"/>
      <c r="E87" s="146"/>
      <c r="F87" s="145"/>
      <c r="G87" s="45" t="s">
        <v>103</v>
      </c>
      <c r="H87" s="366">
        <f>+H8+H10+H25+H35+H47+H49+H51+H53+H55+H57++H23+H70+H64+H74+SUM(H76:H85)</f>
        <v>0</v>
      </c>
      <c r="I87" s="367">
        <f>+I8+I10+I25+I35+I47+I49+I51+I53+I55+I57++I23+I70+I64+I74+SUM(I76:I85)</f>
        <v>0</v>
      </c>
    </row>
    <row r="88" spans="1:9" x14ac:dyDescent="0.2">
      <c r="A88" s="714" t="s">
        <v>664</v>
      </c>
    </row>
    <row r="89" spans="1:9" x14ac:dyDescent="0.2">
      <c r="A89" s="714" t="s">
        <v>665</v>
      </c>
      <c r="I89" s="368"/>
    </row>
    <row r="90" spans="1:9" x14ac:dyDescent="0.2">
      <c r="A90" s="714"/>
      <c r="I90" s="368"/>
    </row>
    <row r="91" spans="1:9" x14ac:dyDescent="0.2">
      <c r="A91" s="714"/>
      <c r="I91" s="368"/>
    </row>
    <row r="92" spans="1:9" x14ac:dyDescent="0.25">
      <c r="D92" s="768" t="s">
        <v>572</v>
      </c>
      <c r="E92" s="768"/>
      <c r="F92" s="768"/>
      <c r="G92" s="18"/>
      <c r="H92" s="768" t="s">
        <v>572</v>
      </c>
      <c r="I92" s="768"/>
    </row>
    <row r="93" spans="1:9" x14ac:dyDescent="0.25">
      <c r="C93" s="715"/>
      <c r="D93" s="769" t="s">
        <v>671</v>
      </c>
      <c r="E93" s="769"/>
      <c r="F93" s="769"/>
      <c r="G93" s="18"/>
      <c r="H93" s="769" t="s">
        <v>573</v>
      </c>
      <c r="I93" s="769"/>
    </row>
    <row r="94" spans="1:9" x14ac:dyDescent="0.25">
      <c r="C94" s="730"/>
      <c r="D94" s="19"/>
      <c r="E94" s="19"/>
      <c r="F94" s="18"/>
      <c r="G94" s="18"/>
      <c r="H94" s="18"/>
      <c r="I94" s="18"/>
    </row>
    <row r="95" spans="1:9" x14ac:dyDescent="0.25">
      <c r="C95" s="720"/>
      <c r="D95" s="721"/>
      <c r="G95" s="767"/>
      <c r="H95" s="767"/>
    </row>
    <row r="96" spans="1:9" x14ac:dyDescent="0.25">
      <c r="C96" s="20"/>
      <c r="D96" s="20"/>
      <c r="E96"/>
      <c r="F96"/>
    </row>
  </sheetData>
  <sheetProtection algorithmName="SHA-512" hashValue="T1rLEB8KpEts3J5xcr7/MrU0MfVsKGOGXqWts+Uq2kSYnF/yvVDR8C3MUvXoaQfMcCVLHkL92j2g/fzxvhQ0RA==" saltValue="aksEWQDYSS4PTBfNFI9Dow==" spinCount="100000" sheet="1" objects="1" scenarios="1"/>
  <protectedRanges>
    <protectedRange sqref="D8:G9 F10:G10 D15:E19 D34:G34 E36:E56 D62:G62 D23:E33 G15:G20 F11:F20 F63:G86 E58:G61 F35:G57 F21:G33" name="Rango1"/>
    <protectedRange sqref="D86:E86 D35:E35 D10:E10 D63:E63 D57:E57" name="Rango1_4_1"/>
    <protectedRange sqref="D71:D85" name="Rango1_4_1_2"/>
    <protectedRange sqref="D64:E64 D70:E70 E65:E69 E71:E85" name="Rango1_4_1_4"/>
    <protectedRange sqref="D20:E22" name="Rango1_1"/>
    <protectedRange sqref="D11:E11 D58:D61 G11" name="Rango1_2_2"/>
    <protectedRange sqref="D12:E14 G12:G14" name="Rango1_2_3"/>
    <protectedRange sqref="E96:F96" name="Rango1_2"/>
  </protectedRanges>
  <mergeCells count="14">
    <mergeCell ref="G95:H95"/>
    <mergeCell ref="D92:F92"/>
    <mergeCell ref="H92:I92"/>
    <mergeCell ref="D93:F93"/>
    <mergeCell ref="H93:I93"/>
    <mergeCell ref="A87:C87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92" fitToHeight="0" orientation="landscape" r:id="rId1"/>
  <headerFooter>
    <oddHeader>&amp;L&amp;G&amp;R&amp;G</oddHeader>
  </headerFooter>
  <rowBreaks count="3" manualBreakCount="3">
    <brk id="32" max="8" man="1"/>
    <brk id="34" max="8" man="1"/>
    <brk id="56" max="8" man="1"/>
  </rowBreaks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04"/>
  <sheetViews>
    <sheetView workbookViewId="0">
      <selection activeCell="B100" sqref="B100"/>
    </sheetView>
  </sheetViews>
  <sheetFormatPr baseColWidth="10" defaultColWidth="11.42578125" defaultRowHeight="12.75" x14ac:dyDescent="0.2"/>
  <cols>
    <col min="1" max="1" width="4.7109375" style="19" customWidth="1"/>
    <col min="2" max="2" width="5.28515625" style="19" customWidth="1"/>
    <col min="3" max="3" width="60.7109375" style="18" customWidth="1"/>
    <col min="4" max="4" width="7.140625" style="18" bestFit="1" customWidth="1"/>
    <col min="5" max="5" width="7.28515625" style="18" customWidth="1"/>
    <col min="6" max="6" width="15" style="18" customWidth="1"/>
    <col min="7" max="7" width="20.42578125" style="18" customWidth="1"/>
    <col min="8" max="8" width="14.140625" style="2" customWidth="1"/>
    <col min="9" max="9" width="21.85546875" style="2" customWidth="1"/>
    <col min="10" max="231" width="11.5703125" style="2"/>
    <col min="232" max="232" width="5.5703125" style="2" customWidth="1"/>
    <col min="233" max="233" width="6.28515625" style="2" customWidth="1"/>
    <col min="234" max="234" width="122.42578125" style="2" customWidth="1"/>
    <col min="235" max="235" width="7.140625" style="2" bestFit="1" customWidth="1"/>
    <col min="236" max="236" width="7.140625" style="2" customWidth="1"/>
    <col min="237" max="240" width="15.7109375" style="2" customWidth="1"/>
    <col min="241" max="487" width="11.5703125" style="2"/>
    <col min="488" max="488" width="5.5703125" style="2" customWidth="1"/>
    <col min="489" max="489" width="6.28515625" style="2" customWidth="1"/>
    <col min="490" max="490" width="122.42578125" style="2" customWidth="1"/>
    <col min="491" max="491" width="7.140625" style="2" bestFit="1" customWidth="1"/>
    <col min="492" max="492" width="7.140625" style="2" customWidth="1"/>
    <col min="493" max="496" width="15.7109375" style="2" customWidth="1"/>
    <col min="497" max="743" width="11.5703125" style="2"/>
    <col min="744" max="744" width="5.5703125" style="2" customWidth="1"/>
    <col min="745" max="745" width="6.28515625" style="2" customWidth="1"/>
    <col min="746" max="746" width="122.42578125" style="2" customWidth="1"/>
    <col min="747" max="747" width="7.140625" style="2" bestFit="1" customWidth="1"/>
    <col min="748" max="748" width="7.140625" style="2" customWidth="1"/>
    <col min="749" max="752" width="15.7109375" style="2" customWidth="1"/>
    <col min="753" max="999" width="11.5703125" style="2"/>
    <col min="1000" max="1000" width="5.5703125" style="2" customWidth="1"/>
    <col min="1001" max="1001" width="6.28515625" style="2" customWidth="1"/>
    <col min="1002" max="1002" width="122.42578125" style="2" customWidth="1"/>
    <col min="1003" max="1003" width="7.140625" style="2" bestFit="1" customWidth="1"/>
    <col min="1004" max="1004" width="7.140625" style="2" customWidth="1"/>
    <col min="1005" max="1008" width="15.7109375" style="2" customWidth="1"/>
    <col min="1009" max="1255" width="11.5703125" style="2"/>
    <col min="1256" max="1256" width="5.5703125" style="2" customWidth="1"/>
    <col min="1257" max="1257" width="6.28515625" style="2" customWidth="1"/>
    <col min="1258" max="1258" width="122.42578125" style="2" customWidth="1"/>
    <col min="1259" max="1259" width="7.140625" style="2" bestFit="1" customWidth="1"/>
    <col min="1260" max="1260" width="7.140625" style="2" customWidth="1"/>
    <col min="1261" max="1264" width="15.7109375" style="2" customWidth="1"/>
    <col min="1265" max="1511" width="11.5703125" style="2"/>
    <col min="1512" max="1512" width="5.5703125" style="2" customWidth="1"/>
    <col min="1513" max="1513" width="6.28515625" style="2" customWidth="1"/>
    <col min="1514" max="1514" width="122.42578125" style="2" customWidth="1"/>
    <col min="1515" max="1515" width="7.140625" style="2" bestFit="1" customWidth="1"/>
    <col min="1516" max="1516" width="7.140625" style="2" customWidth="1"/>
    <col min="1517" max="1520" width="15.7109375" style="2" customWidth="1"/>
    <col min="1521" max="1767" width="11.5703125" style="2"/>
    <col min="1768" max="1768" width="5.5703125" style="2" customWidth="1"/>
    <col min="1769" max="1769" width="6.28515625" style="2" customWidth="1"/>
    <col min="1770" max="1770" width="122.42578125" style="2" customWidth="1"/>
    <col min="1771" max="1771" width="7.140625" style="2" bestFit="1" customWidth="1"/>
    <col min="1772" max="1772" width="7.140625" style="2" customWidth="1"/>
    <col min="1773" max="1776" width="15.7109375" style="2" customWidth="1"/>
    <col min="1777" max="2023" width="11.5703125" style="2"/>
    <col min="2024" max="2024" width="5.5703125" style="2" customWidth="1"/>
    <col min="2025" max="2025" width="6.28515625" style="2" customWidth="1"/>
    <col min="2026" max="2026" width="122.42578125" style="2" customWidth="1"/>
    <col min="2027" max="2027" width="7.140625" style="2" bestFit="1" customWidth="1"/>
    <col min="2028" max="2028" width="7.140625" style="2" customWidth="1"/>
    <col min="2029" max="2032" width="15.7109375" style="2" customWidth="1"/>
    <col min="2033" max="2279" width="11.5703125" style="2"/>
    <col min="2280" max="2280" width="5.5703125" style="2" customWidth="1"/>
    <col min="2281" max="2281" width="6.28515625" style="2" customWidth="1"/>
    <col min="2282" max="2282" width="122.42578125" style="2" customWidth="1"/>
    <col min="2283" max="2283" width="7.140625" style="2" bestFit="1" customWidth="1"/>
    <col min="2284" max="2284" width="7.140625" style="2" customWidth="1"/>
    <col min="2285" max="2288" width="15.7109375" style="2" customWidth="1"/>
    <col min="2289" max="2535" width="11.5703125" style="2"/>
    <col min="2536" max="2536" width="5.5703125" style="2" customWidth="1"/>
    <col min="2537" max="2537" width="6.28515625" style="2" customWidth="1"/>
    <col min="2538" max="2538" width="122.42578125" style="2" customWidth="1"/>
    <col min="2539" max="2539" width="7.140625" style="2" bestFit="1" customWidth="1"/>
    <col min="2540" max="2540" width="7.140625" style="2" customWidth="1"/>
    <col min="2541" max="2544" width="15.7109375" style="2" customWidth="1"/>
    <col min="2545" max="2791" width="11.5703125" style="2"/>
    <col min="2792" max="2792" width="5.5703125" style="2" customWidth="1"/>
    <col min="2793" max="2793" width="6.28515625" style="2" customWidth="1"/>
    <col min="2794" max="2794" width="122.42578125" style="2" customWidth="1"/>
    <col min="2795" max="2795" width="7.140625" style="2" bestFit="1" customWidth="1"/>
    <col min="2796" max="2796" width="7.140625" style="2" customWidth="1"/>
    <col min="2797" max="2800" width="15.7109375" style="2" customWidth="1"/>
    <col min="2801" max="3047" width="11.5703125" style="2"/>
    <col min="3048" max="3048" width="5.5703125" style="2" customWidth="1"/>
    <col min="3049" max="3049" width="6.28515625" style="2" customWidth="1"/>
    <col min="3050" max="3050" width="122.42578125" style="2" customWidth="1"/>
    <col min="3051" max="3051" width="7.140625" style="2" bestFit="1" customWidth="1"/>
    <col min="3052" max="3052" width="7.140625" style="2" customWidth="1"/>
    <col min="3053" max="3056" width="15.7109375" style="2" customWidth="1"/>
    <col min="3057" max="3303" width="11.5703125" style="2"/>
    <col min="3304" max="3304" width="5.5703125" style="2" customWidth="1"/>
    <col min="3305" max="3305" width="6.28515625" style="2" customWidth="1"/>
    <col min="3306" max="3306" width="122.42578125" style="2" customWidth="1"/>
    <col min="3307" max="3307" width="7.140625" style="2" bestFit="1" customWidth="1"/>
    <col min="3308" max="3308" width="7.140625" style="2" customWidth="1"/>
    <col min="3309" max="3312" width="15.7109375" style="2" customWidth="1"/>
    <col min="3313" max="3559" width="11.5703125" style="2"/>
    <col min="3560" max="3560" width="5.5703125" style="2" customWidth="1"/>
    <col min="3561" max="3561" width="6.28515625" style="2" customWidth="1"/>
    <col min="3562" max="3562" width="122.42578125" style="2" customWidth="1"/>
    <col min="3563" max="3563" width="7.140625" style="2" bestFit="1" customWidth="1"/>
    <col min="3564" max="3564" width="7.140625" style="2" customWidth="1"/>
    <col min="3565" max="3568" width="15.7109375" style="2" customWidth="1"/>
    <col min="3569" max="3815" width="11.5703125" style="2"/>
    <col min="3816" max="3816" width="5.5703125" style="2" customWidth="1"/>
    <col min="3817" max="3817" width="6.28515625" style="2" customWidth="1"/>
    <col min="3818" max="3818" width="122.42578125" style="2" customWidth="1"/>
    <col min="3819" max="3819" width="7.140625" style="2" bestFit="1" customWidth="1"/>
    <col min="3820" max="3820" width="7.140625" style="2" customWidth="1"/>
    <col min="3821" max="3824" width="15.7109375" style="2" customWidth="1"/>
    <col min="3825" max="4071" width="11.5703125" style="2"/>
    <col min="4072" max="4072" width="5.5703125" style="2" customWidth="1"/>
    <col min="4073" max="4073" width="6.28515625" style="2" customWidth="1"/>
    <col min="4074" max="4074" width="122.42578125" style="2" customWidth="1"/>
    <col min="4075" max="4075" width="7.140625" style="2" bestFit="1" customWidth="1"/>
    <col min="4076" max="4076" width="7.140625" style="2" customWidth="1"/>
    <col min="4077" max="4080" width="15.7109375" style="2" customWidth="1"/>
    <col min="4081" max="4327" width="11.5703125" style="2"/>
    <col min="4328" max="4328" width="5.5703125" style="2" customWidth="1"/>
    <col min="4329" max="4329" width="6.28515625" style="2" customWidth="1"/>
    <col min="4330" max="4330" width="122.42578125" style="2" customWidth="1"/>
    <col min="4331" max="4331" width="7.140625" style="2" bestFit="1" customWidth="1"/>
    <col min="4332" max="4332" width="7.140625" style="2" customWidth="1"/>
    <col min="4333" max="4336" width="15.7109375" style="2" customWidth="1"/>
    <col min="4337" max="4583" width="11.5703125" style="2"/>
    <col min="4584" max="4584" width="5.5703125" style="2" customWidth="1"/>
    <col min="4585" max="4585" width="6.28515625" style="2" customWidth="1"/>
    <col min="4586" max="4586" width="122.42578125" style="2" customWidth="1"/>
    <col min="4587" max="4587" width="7.140625" style="2" bestFit="1" customWidth="1"/>
    <col min="4588" max="4588" width="7.140625" style="2" customWidth="1"/>
    <col min="4589" max="4592" width="15.7109375" style="2" customWidth="1"/>
    <col min="4593" max="4839" width="11.5703125" style="2"/>
    <col min="4840" max="4840" width="5.5703125" style="2" customWidth="1"/>
    <col min="4841" max="4841" width="6.28515625" style="2" customWidth="1"/>
    <col min="4842" max="4842" width="122.42578125" style="2" customWidth="1"/>
    <col min="4843" max="4843" width="7.140625" style="2" bestFit="1" customWidth="1"/>
    <col min="4844" max="4844" width="7.140625" style="2" customWidth="1"/>
    <col min="4845" max="4848" width="15.7109375" style="2" customWidth="1"/>
    <col min="4849" max="5095" width="11.5703125" style="2"/>
    <col min="5096" max="5096" width="5.5703125" style="2" customWidth="1"/>
    <col min="5097" max="5097" width="6.28515625" style="2" customWidth="1"/>
    <col min="5098" max="5098" width="122.42578125" style="2" customWidth="1"/>
    <col min="5099" max="5099" width="7.140625" style="2" bestFit="1" customWidth="1"/>
    <col min="5100" max="5100" width="7.140625" style="2" customWidth="1"/>
    <col min="5101" max="5104" width="15.7109375" style="2" customWidth="1"/>
    <col min="5105" max="5351" width="11.5703125" style="2"/>
    <col min="5352" max="5352" width="5.5703125" style="2" customWidth="1"/>
    <col min="5353" max="5353" width="6.28515625" style="2" customWidth="1"/>
    <col min="5354" max="5354" width="122.42578125" style="2" customWidth="1"/>
    <col min="5355" max="5355" width="7.140625" style="2" bestFit="1" customWidth="1"/>
    <col min="5356" max="5356" width="7.140625" style="2" customWidth="1"/>
    <col min="5357" max="5360" width="15.7109375" style="2" customWidth="1"/>
    <col min="5361" max="5607" width="11.5703125" style="2"/>
    <col min="5608" max="5608" width="5.5703125" style="2" customWidth="1"/>
    <col min="5609" max="5609" width="6.28515625" style="2" customWidth="1"/>
    <col min="5610" max="5610" width="122.42578125" style="2" customWidth="1"/>
    <col min="5611" max="5611" width="7.140625" style="2" bestFit="1" customWidth="1"/>
    <col min="5612" max="5612" width="7.140625" style="2" customWidth="1"/>
    <col min="5613" max="5616" width="15.7109375" style="2" customWidth="1"/>
    <col min="5617" max="5863" width="11.5703125" style="2"/>
    <col min="5864" max="5864" width="5.5703125" style="2" customWidth="1"/>
    <col min="5865" max="5865" width="6.28515625" style="2" customWidth="1"/>
    <col min="5866" max="5866" width="122.42578125" style="2" customWidth="1"/>
    <col min="5867" max="5867" width="7.140625" style="2" bestFit="1" customWidth="1"/>
    <col min="5868" max="5868" width="7.140625" style="2" customWidth="1"/>
    <col min="5869" max="5872" width="15.7109375" style="2" customWidth="1"/>
    <col min="5873" max="6119" width="11.5703125" style="2"/>
    <col min="6120" max="6120" width="5.5703125" style="2" customWidth="1"/>
    <col min="6121" max="6121" width="6.28515625" style="2" customWidth="1"/>
    <col min="6122" max="6122" width="122.42578125" style="2" customWidth="1"/>
    <col min="6123" max="6123" width="7.140625" style="2" bestFit="1" customWidth="1"/>
    <col min="6124" max="6124" width="7.140625" style="2" customWidth="1"/>
    <col min="6125" max="6128" width="15.7109375" style="2" customWidth="1"/>
    <col min="6129" max="6375" width="11.5703125" style="2"/>
    <col min="6376" max="6376" width="5.5703125" style="2" customWidth="1"/>
    <col min="6377" max="6377" width="6.28515625" style="2" customWidth="1"/>
    <col min="6378" max="6378" width="122.42578125" style="2" customWidth="1"/>
    <col min="6379" max="6379" width="7.140625" style="2" bestFit="1" customWidth="1"/>
    <col min="6380" max="6380" width="7.140625" style="2" customWidth="1"/>
    <col min="6381" max="6384" width="15.7109375" style="2" customWidth="1"/>
    <col min="6385" max="6631" width="11.5703125" style="2"/>
    <col min="6632" max="6632" width="5.5703125" style="2" customWidth="1"/>
    <col min="6633" max="6633" width="6.28515625" style="2" customWidth="1"/>
    <col min="6634" max="6634" width="122.42578125" style="2" customWidth="1"/>
    <col min="6635" max="6635" width="7.140625" style="2" bestFit="1" customWidth="1"/>
    <col min="6636" max="6636" width="7.140625" style="2" customWidth="1"/>
    <col min="6637" max="6640" width="15.7109375" style="2" customWidth="1"/>
    <col min="6641" max="6887" width="11.5703125" style="2"/>
    <col min="6888" max="6888" width="5.5703125" style="2" customWidth="1"/>
    <col min="6889" max="6889" width="6.28515625" style="2" customWidth="1"/>
    <col min="6890" max="6890" width="122.42578125" style="2" customWidth="1"/>
    <col min="6891" max="6891" width="7.140625" style="2" bestFit="1" customWidth="1"/>
    <col min="6892" max="6892" width="7.140625" style="2" customWidth="1"/>
    <col min="6893" max="6896" width="15.7109375" style="2" customWidth="1"/>
    <col min="6897" max="7143" width="11.5703125" style="2"/>
    <col min="7144" max="7144" width="5.5703125" style="2" customWidth="1"/>
    <col min="7145" max="7145" width="6.28515625" style="2" customWidth="1"/>
    <col min="7146" max="7146" width="122.42578125" style="2" customWidth="1"/>
    <col min="7147" max="7147" width="7.140625" style="2" bestFit="1" customWidth="1"/>
    <col min="7148" max="7148" width="7.140625" style="2" customWidth="1"/>
    <col min="7149" max="7152" width="15.7109375" style="2" customWidth="1"/>
    <col min="7153" max="7399" width="11.5703125" style="2"/>
    <col min="7400" max="7400" width="5.5703125" style="2" customWidth="1"/>
    <col min="7401" max="7401" width="6.28515625" style="2" customWidth="1"/>
    <col min="7402" max="7402" width="122.42578125" style="2" customWidth="1"/>
    <col min="7403" max="7403" width="7.140625" style="2" bestFit="1" customWidth="1"/>
    <col min="7404" max="7404" width="7.140625" style="2" customWidth="1"/>
    <col min="7405" max="7408" width="15.7109375" style="2" customWidth="1"/>
    <col min="7409" max="7655" width="11.5703125" style="2"/>
    <col min="7656" max="7656" width="5.5703125" style="2" customWidth="1"/>
    <col min="7657" max="7657" width="6.28515625" style="2" customWidth="1"/>
    <col min="7658" max="7658" width="122.42578125" style="2" customWidth="1"/>
    <col min="7659" max="7659" width="7.140625" style="2" bestFit="1" customWidth="1"/>
    <col min="7660" max="7660" width="7.140625" style="2" customWidth="1"/>
    <col min="7661" max="7664" width="15.7109375" style="2" customWidth="1"/>
    <col min="7665" max="7911" width="11.5703125" style="2"/>
    <col min="7912" max="7912" width="5.5703125" style="2" customWidth="1"/>
    <col min="7913" max="7913" width="6.28515625" style="2" customWidth="1"/>
    <col min="7914" max="7914" width="122.42578125" style="2" customWidth="1"/>
    <col min="7915" max="7915" width="7.140625" style="2" bestFit="1" customWidth="1"/>
    <col min="7916" max="7916" width="7.140625" style="2" customWidth="1"/>
    <col min="7917" max="7920" width="15.7109375" style="2" customWidth="1"/>
    <col min="7921" max="8167" width="11.5703125" style="2"/>
    <col min="8168" max="8168" width="5.5703125" style="2" customWidth="1"/>
    <col min="8169" max="8169" width="6.28515625" style="2" customWidth="1"/>
    <col min="8170" max="8170" width="122.42578125" style="2" customWidth="1"/>
    <col min="8171" max="8171" width="7.140625" style="2" bestFit="1" customWidth="1"/>
    <col min="8172" max="8172" width="7.140625" style="2" customWidth="1"/>
    <col min="8173" max="8176" width="15.7109375" style="2" customWidth="1"/>
    <col min="8177" max="8423" width="11.5703125" style="2"/>
    <col min="8424" max="8424" width="5.5703125" style="2" customWidth="1"/>
    <col min="8425" max="8425" width="6.28515625" style="2" customWidth="1"/>
    <col min="8426" max="8426" width="122.42578125" style="2" customWidth="1"/>
    <col min="8427" max="8427" width="7.140625" style="2" bestFit="1" customWidth="1"/>
    <col min="8428" max="8428" width="7.140625" style="2" customWidth="1"/>
    <col min="8429" max="8432" width="15.7109375" style="2" customWidth="1"/>
    <col min="8433" max="8679" width="11.5703125" style="2"/>
    <col min="8680" max="8680" width="5.5703125" style="2" customWidth="1"/>
    <col min="8681" max="8681" width="6.28515625" style="2" customWidth="1"/>
    <col min="8682" max="8682" width="122.42578125" style="2" customWidth="1"/>
    <col min="8683" max="8683" width="7.140625" style="2" bestFit="1" customWidth="1"/>
    <col min="8684" max="8684" width="7.140625" style="2" customWidth="1"/>
    <col min="8685" max="8688" width="15.7109375" style="2" customWidth="1"/>
    <col min="8689" max="8935" width="11.5703125" style="2"/>
    <col min="8936" max="8936" width="5.5703125" style="2" customWidth="1"/>
    <col min="8937" max="8937" width="6.28515625" style="2" customWidth="1"/>
    <col min="8938" max="8938" width="122.42578125" style="2" customWidth="1"/>
    <col min="8939" max="8939" width="7.140625" style="2" bestFit="1" customWidth="1"/>
    <col min="8940" max="8940" width="7.140625" style="2" customWidth="1"/>
    <col min="8941" max="8944" width="15.7109375" style="2" customWidth="1"/>
    <col min="8945" max="9191" width="11.5703125" style="2"/>
    <col min="9192" max="9192" width="5.5703125" style="2" customWidth="1"/>
    <col min="9193" max="9193" width="6.28515625" style="2" customWidth="1"/>
    <col min="9194" max="9194" width="122.42578125" style="2" customWidth="1"/>
    <col min="9195" max="9195" width="7.140625" style="2" bestFit="1" customWidth="1"/>
    <col min="9196" max="9196" width="7.140625" style="2" customWidth="1"/>
    <col min="9197" max="9200" width="15.7109375" style="2" customWidth="1"/>
    <col min="9201" max="9447" width="11.5703125" style="2"/>
    <col min="9448" max="9448" width="5.5703125" style="2" customWidth="1"/>
    <col min="9449" max="9449" width="6.28515625" style="2" customWidth="1"/>
    <col min="9450" max="9450" width="122.42578125" style="2" customWidth="1"/>
    <col min="9451" max="9451" width="7.140625" style="2" bestFit="1" customWidth="1"/>
    <col min="9452" max="9452" width="7.140625" style="2" customWidth="1"/>
    <col min="9453" max="9456" width="15.7109375" style="2" customWidth="1"/>
    <col min="9457" max="9703" width="11.5703125" style="2"/>
    <col min="9704" max="9704" width="5.5703125" style="2" customWidth="1"/>
    <col min="9705" max="9705" width="6.28515625" style="2" customWidth="1"/>
    <col min="9706" max="9706" width="122.42578125" style="2" customWidth="1"/>
    <col min="9707" max="9707" width="7.140625" style="2" bestFit="1" customWidth="1"/>
    <col min="9708" max="9708" width="7.140625" style="2" customWidth="1"/>
    <col min="9709" max="9712" width="15.7109375" style="2" customWidth="1"/>
    <col min="9713" max="9959" width="11.5703125" style="2"/>
    <col min="9960" max="9960" width="5.5703125" style="2" customWidth="1"/>
    <col min="9961" max="9961" width="6.28515625" style="2" customWidth="1"/>
    <col min="9962" max="9962" width="122.42578125" style="2" customWidth="1"/>
    <col min="9963" max="9963" width="7.140625" style="2" bestFit="1" customWidth="1"/>
    <col min="9964" max="9964" width="7.140625" style="2" customWidth="1"/>
    <col min="9965" max="9968" width="15.7109375" style="2" customWidth="1"/>
    <col min="9969" max="10215" width="11.5703125" style="2"/>
    <col min="10216" max="10216" width="5.5703125" style="2" customWidth="1"/>
    <col min="10217" max="10217" width="6.28515625" style="2" customWidth="1"/>
    <col min="10218" max="10218" width="122.42578125" style="2" customWidth="1"/>
    <col min="10219" max="10219" width="7.140625" style="2" bestFit="1" customWidth="1"/>
    <col min="10220" max="10220" width="7.140625" style="2" customWidth="1"/>
    <col min="10221" max="10224" width="15.7109375" style="2" customWidth="1"/>
    <col min="10225" max="10471" width="11.5703125" style="2"/>
    <col min="10472" max="10472" width="5.5703125" style="2" customWidth="1"/>
    <col min="10473" max="10473" width="6.28515625" style="2" customWidth="1"/>
    <col min="10474" max="10474" width="122.42578125" style="2" customWidth="1"/>
    <col min="10475" max="10475" width="7.140625" style="2" bestFit="1" customWidth="1"/>
    <col min="10476" max="10476" width="7.140625" style="2" customWidth="1"/>
    <col min="10477" max="10480" width="15.7109375" style="2" customWidth="1"/>
    <col min="10481" max="10727" width="11.5703125" style="2"/>
    <col min="10728" max="10728" width="5.5703125" style="2" customWidth="1"/>
    <col min="10729" max="10729" width="6.28515625" style="2" customWidth="1"/>
    <col min="10730" max="10730" width="122.42578125" style="2" customWidth="1"/>
    <col min="10731" max="10731" width="7.140625" style="2" bestFit="1" customWidth="1"/>
    <col min="10732" max="10732" width="7.140625" style="2" customWidth="1"/>
    <col min="10733" max="10736" width="15.7109375" style="2" customWidth="1"/>
    <col min="10737" max="10983" width="11.5703125" style="2"/>
    <col min="10984" max="10984" width="5.5703125" style="2" customWidth="1"/>
    <col min="10985" max="10985" width="6.28515625" style="2" customWidth="1"/>
    <col min="10986" max="10986" width="122.42578125" style="2" customWidth="1"/>
    <col min="10987" max="10987" width="7.140625" style="2" bestFit="1" customWidth="1"/>
    <col min="10988" max="10988" width="7.140625" style="2" customWidth="1"/>
    <col min="10989" max="10992" width="15.7109375" style="2" customWidth="1"/>
    <col min="10993" max="11239" width="11.5703125" style="2"/>
    <col min="11240" max="11240" width="5.5703125" style="2" customWidth="1"/>
    <col min="11241" max="11241" width="6.28515625" style="2" customWidth="1"/>
    <col min="11242" max="11242" width="122.42578125" style="2" customWidth="1"/>
    <col min="11243" max="11243" width="7.140625" style="2" bestFit="1" customWidth="1"/>
    <col min="11244" max="11244" width="7.140625" style="2" customWidth="1"/>
    <col min="11245" max="11248" width="15.7109375" style="2" customWidth="1"/>
    <col min="11249" max="11495" width="11.5703125" style="2"/>
    <col min="11496" max="11496" width="5.5703125" style="2" customWidth="1"/>
    <col min="11497" max="11497" width="6.28515625" style="2" customWidth="1"/>
    <col min="11498" max="11498" width="122.42578125" style="2" customWidth="1"/>
    <col min="11499" max="11499" width="7.140625" style="2" bestFit="1" customWidth="1"/>
    <col min="11500" max="11500" width="7.140625" style="2" customWidth="1"/>
    <col min="11501" max="11504" width="15.7109375" style="2" customWidth="1"/>
    <col min="11505" max="11751" width="11.5703125" style="2"/>
    <col min="11752" max="11752" width="5.5703125" style="2" customWidth="1"/>
    <col min="11753" max="11753" width="6.28515625" style="2" customWidth="1"/>
    <col min="11754" max="11754" width="122.42578125" style="2" customWidth="1"/>
    <col min="11755" max="11755" width="7.140625" style="2" bestFit="1" customWidth="1"/>
    <col min="11756" max="11756" width="7.140625" style="2" customWidth="1"/>
    <col min="11757" max="11760" width="15.7109375" style="2" customWidth="1"/>
    <col min="11761" max="12007" width="11.5703125" style="2"/>
    <col min="12008" max="12008" width="5.5703125" style="2" customWidth="1"/>
    <col min="12009" max="12009" width="6.28515625" style="2" customWidth="1"/>
    <col min="12010" max="12010" width="122.42578125" style="2" customWidth="1"/>
    <col min="12011" max="12011" width="7.140625" style="2" bestFit="1" customWidth="1"/>
    <col min="12012" max="12012" width="7.140625" style="2" customWidth="1"/>
    <col min="12013" max="12016" width="15.7109375" style="2" customWidth="1"/>
    <col min="12017" max="12263" width="11.5703125" style="2"/>
    <col min="12264" max="12264" width="5.5703125" style="2" customWidth="1"/>
    <col min="12265" max="12265" width="6.28515625" style="2" customWidth="1"/>
    <col min="12266" max="12266" width="122.42578125" style="2" customWidth="1"/>
    <col min="12267" max="12267" width="7.140625" style="2" bestFit="1" customWidth="1"/>
    <col min="12268" max="12268" width="7.140625" style="2" customWidth="1"/>
    <col min="12269" max="12272" width="15.7109375" style="2" customWidth="1"/>
    <col min="12273" max="12519" width="11.5703125" style="2"/>
    <col min="12520" max="12520" width="5.5703125" style="2" customWidth="1"/>
    <col min="12521" max="12521" width="6.28515625" style="2" customWidth="1"/>
    <col min="12522" max="12522" width="122.42578125" style="2" customWidth="1"/>
    <col min="12523" max="12523" width="7.140625" style="2" bestFit="1" customWidth="1"/>
    <col min="12524" max="12524" width="7.140625" style="2" customWidth="1"/>
    <col min="12525" max="12528" width="15.7109375" style="2" customWidth="1"/>
    <col min="12529" max="12775" width="11.5703125" style="2"/>
    <col min="12776" max="12776" width="5.5703125" style="2" customWidth="1"/>
    <col min="12777" max="12777" width="6.28515625" style="2" customWidth="1"/>
    <col min="12778" max="12778" width="122.42578125" style="2" customWidth="1"/>
    <col min="12779" max="12779" width="7.140625" style="2" bestFit="1" customWidth="1"/>
    <col min="12780" max="12780" width="7.140625" style="2" customWidth="1"/>
    <col min="12781" max="12784" width="15.7109375" style="2" customWidth="1"/>
    <col min="12785" max="13031" width="11.5703125" style="2"/>
    <col min="13032" max="13032" width="5.5703125" style="2" customWidth="1"/>
    <col min="13033" max="13033" width="6.28515625" style="2" customWidth="1"/>
    <col min="13034" max="13034" width="122.42578125" style="2" customWidth="1"/>
    <col min="13035" max="13035" width="7.140625" style="2" bestFit="1" customWidth="1"/>
    <col min="13036" max="13036" width="7.140625" style="2" customWidth="1"/>
    <col min="13037" max="13040" width="15.7109375" style="2" customWidth="1"/>
    <col min="13041" max="13287" width="11.5703125" style="2"/>
    <col min="13288" max="13288" width="5.5703125" style="2" customWidth="1"/>
    <col min="13289" max="13289" width="6.28515625" style="2" customWidth="1"/>
    <col min="13290" max="13290" width="122.42578125" style="2" customWidth="1"/>
    <col min="13291" max="13291" width="7.140625" style="2" bestFit="1" customWidth="1"/>
    <col min="13292" max="13292" width="7.140625" style="2" customWidth="1"/>
    <col min="13293" max="13296" width="15.7109375" style="2" customWidth="1"/>
    <col min="13297" max="13543" width="11.5703125" style="2"/>
    <col min="13544" max="13544" width="5.5703125" style="2" customWidth="1"/>
    <col min="13545" max="13545" width="6.28515625" style="2" customWidth="1"/>
    <col min="13546" max="13546" width="122.42578125" style="2" customWidth="1"/>
    <col min="13547" max="13547" width="7.140625" style="2" bestFit="1" customWidth="1"/>
    <col min="13548" max="13548" width="7.140625" style="2" customWidth="1"/>
    <col min="13549" max="13552" width="15.7109375" style="2" customWidth="1"/>
    <col min="13553" max="13799" width="11.5703125" style="2"/>
    <col min="13800" max="13800" width="5.5703125" style="2" customWidth="1"/>
    <col min="13801" max="13801" width="6.28515625" style="2" customWidth="1"/>
    <col min="13802" max="13802" width="122.42578125" style="2" customWidth="1"/>
    <col min="13803" max="13803" width="7.140625" style="2" bestFit="1" customWidth="1"/>
    <col min="13804" max="13804" width="7.140625" style="2" customWidth="1"/>
    <col min="13805" max="13808" width="15.7109375" style="2" customWidth="1"/>
    <col min="13809" max="14055" width="11.5703125" style="2"/>
    <col min="14056" max="14056" width="5.5703125" style="2" customWidth="1"/>
    <col min="14057" max="14057" width="6.28515625" style="2" customWidth="1"/>
    <col min="14058" max="14058" width="122.42578125" style="2" customWidth="1"/>
    <col min="14059" max="14059" width="7.140625" style="2" bestFit="1" customWidth="1"/>
    <col min="14060" max="14060" width="7.140625" style="2" customWidth="1"/>
    <col min="14061" max="14064" width="15.7109375" style="2" customWidth="1"/>
    <col min="14065" max="14311" width="11.5703125" style="2"/>
    <col min="14312" max="14312" width="5.5703125" style="2" customWidth="1"/>
    <col min="14313" max="14313" width="6.28515625" style="2" customWidth="1"/>
    <col min="14314" max="14314" width="122.42578125" style="2" customWidth="1"/>
    <col min="14315" max="14315" width="7.140625" style="2" bestFit="1" customWidth="1"/>
    <col min="14316" max="14316" width="7.140625" style="2" customWidth="1"/>
    <col min="14317" max="14320" width="15.7109375" style="2" customWidth="1"/>
    <col min="14321" max="14567" width="11.5703125" style="2"/>
    <col min="14568" max="14568" width="5.5703125" style="2" customWidth="1"/>
    <col min="14569" max="14569" width="6.28515625" style="2" customWidth="1"/>
    <col min="14570" max="14570" width="122.42578125" style="2" customWidth="1"/>
    <col min="14571" max="14571" width="7.140625" style="2" bestFit="1" customWidth="1"/>
    <col min="14572" max="14572" width="7.140625" style="2" customWidth="1"/>
    <col min="14573" max="14576" width="15.7109375" style="2" customWidth="1"/>
    <col min="14577" max="14823" width="11.5703125" style="2"/>
    <col min="14824" max="14824" width="5.5703125" style="2" customWidth="1"/>
    <col min="14825" max="14825" width="6.28515625" style="2" customWidth="1"/>
    <col min="14826" max="14826" width="122.42578125" style="2" customWidth="1"/>
    <col min="14827" max="14827" width="7.140625" style="2" bestFit="1" customWidth="1"/>
    <col min="14828" max="14828" width="7.140625" style="2" customWidth="1"/>
    <col min="14829" max="14832" width="15.7109375" style="2" customWidth="1"/>
    <col min="14833" max="15079" width="11.5703125" style="2"/>
    <col min="15080" max="15080" width="5.5703125" style="2" customWidth="1"/>
    <col min="15081" max="15081" width="6.28515625" style="2" customWidth="1"/>
    <col min="15082" max="15082" width="122.42578125" style="2" customWidth="1"/>
    <col min="15083" max="15083" width="7.140625" style="2" bestFit="1" customWidth="1"/>
    <col min="15084" max="15084" width="7.140625" style="2" customWidth="1"/>
    <col min="15085" max="15088" width="15.7109375" style="2" customWidth="1"/>
    <col min="15089" max="15335" width="11.5703125" style="2"/>
    <col min="15336" max="15336" width="5.5703125" style="2" customWidth="1"/>
    <col min="15337" max="15337" width="6.28515625" style="2" customWidth="1"/>
    <col min="15338" max="15338" width="122.42578125" style="2" customWidth="1"/>
    <col min="15339" max="15339" width="7.140625" style="2" bestFit="1" customWidth="1"/>
    <col min="15340" max="15340" width="7.140625" style="2" customWidth="1"/>
    <col min="15341" max="15344" width="15.7109375" style="2" customWidth="1"/>
    <col min="15345" max="15591" width="11.5703125" style="2"/>
    <col min="15592" max="15592" width="5.5703125" style="2" customWidth="1"/>
    <col min="15593" max="15593" width="6.28515625" style="2" customWidth="1"/>
    <col min="15594" max="15594" width="122.42578125" style="2" customWidth="1"/>
    <col min="15595" max="15595" width="7.140625" style="2" bestFit="1" customWidth="1"/>
    <col min="15596" max="15596" width="7.140625" style="2" customWidth="1"/>
    <col min="15597" max="15600" width="15.7109375" style="2" customWidth="1"/>
    <col min="15601" max="15847" width="11.5703125" style="2"/>
    <col min="15848" max="15848" width="5.5703125" style="2" customWidth="1"/>
    <col min="15849" max="15849" width="6.28515625" style="2" customWidth="1"/>
    <col min="15850" max="15850" width="122.42578125" style="2" customWidth="1"/>
    <col min="15851" max="15851" width="7.140625" style="2" bestFit="1" customWidth="1"/>
    <col min="15852" max="15852" width="7.140625" style="2" customWidth="1"/>
    <col min="15853" max="15856" width="15.7109375" style="2" customWidth="1"/>
    <col min="15857" max="16103" width="11.5703125" style="2"/>
    <col min="16104" max="16104" width="5.5703125" style="2" customWidth="1"/>
    <col min="16105" max="16105" width="6.28515625" style="2" customWidth="1"/>
    <col min="16106" max="16106" width="122.42578125" style="2" customWidth="1"/>
    <col min="16107" max="16107" width="7.140625" style="2" bestFit="1" customWidth="1"/>
    <col min="16108" max="16108" width="7.140625" style="2" customWidth="1"/>
    <col min="16109" max="16112" width="15.7109375" style="2" customWidth="1"/>
    <col min="16113" max="16368" width="11.5703125" style="2"/>
    <col min="16369" max="16384" width="11.5703125" style="2" customWidth="1"/>
  </cols>
  <sheetData>
    <row r="1" spans="1:9" ht="59.25" customHeight="1" thickBot="1" x14ac:dyDescent="0.25">
      <c r="A1" s="859" t="str">
        <f>+INDICE!A1</f>
        <v>MEJORAMIENTO DE LA RED DE AT (132 KV) DE LA PROVINCIA DE MENDOZA 
DEPARTAMENTOS DE SAN RAFAEL Y GENERAL ALVEAR</v>
      </c>
      <c r="B1" s="860"/>
      <c r="C1" s="860"/>
      <c r="D1" s="860"/>
      <c r="E1" s="860"/>
      <c r="F1" s="860"/>
      <c r="G1" s="860"/>
      <c r="H1" s="860"/>
      <c r="I1" s="861"/>
    </row>
    <row r="2" spans="1:9" ht="5.0999999999999996" customHeight="1" thickBot="1" x14ac:dyDescent="0.25">
      <c r="A2" s="15"/>
      <c r="B2" s="15"/>
      <c r="C2" s="14"/>
      <c r="D2" s="15"/>
      <c r="E2" s="15"/>
      <c r="F2" s="14"/>
      <c r="G2" s="14"/>
      <c r="H2" s="14"/>
      <c r="I2" s="14"/>
    </row>
    <row r="3" spans="1:9" ht="22.9" customHeight="1" thickBot="1" x14ac:dyDescent="0.25">
      <c r="A3" s="859" t="str">
        <f>+INDICE!C9</f>
        <v>C-1.2 Obras Civiles ET PI San Rafael 132 kV</v>
      </c>
      <c r="B3" s="860"/>
      <c r="C3" s="860"/>
      <c r="D3" s="860"/>
      <c r="E3" s="860"/>
      <c r="F3" s="860"/>
      <c r="G3" s="860"/>
      <c r="H3" s="860"/>
      <c r="I3" s="861"/>
    </row>
    <row r="4" spans="1:9" ht="5.0999999999999996" customHeight="1" thickBot="1" x14ac:dyDescent="0.25">
      <c r="A4" s="15"/>
      <c r="B4" s="15"/>
      <c r="C4" s="14"/>
      <c r="D4" s="14"/>
      <c r="E4" s="14"/>
      <c r="F4" s="14"/>
      <c r="G4" s="14"/>
    </row>
    <row r="5" spans="1:9" ht="15.75" x14ac:dyDescent="0.2">
      <c r="A5" s="862" t="s">
        <v>28</v>
      </c>
      <c r="B5" s="865" t="s">
        <v>29</v>
      </c>
      <c r="C5" s="98"/>
      <c r="D5" s="759" t="s">
        <v>30</v>
      </c>
      <c r="E5" s="868" t="s">
        <v>31</v>
      </c>
      <c r="F5" s="871" t="s">
        <v>32</v>
      </c>
      <c r="G5" s="872"/>
      <c r="H5" s="871" t="s">
        <v>33</v>
      </c>
      <c r="I5" s="874"/>
    </row>
    <row r="6" spans="1:9" ht="15.75" x14ac:dyDescent="0.2">
      <c r="A6" s="863"/>
      <c r="B6" s="866"/>
      <c r="C6" s="99" t="s">
        <v>34</v>
      </c>
      <c r="D6" s="760"/>
      <c r="E6" s="869"/>
      <c r="F6" s="873"/>
      <c r="G6" s="873"/>
      <c r="H6" s="873"/>
      <c r="I6" s="875"/>
    </row>
    <row r="7" spans="1:9" ht="27" customHeight="1" thickBot="1" x14ac:dyDescent="0.25">
      <c r="A7" s="864"/>
      <c r="B7" s="867"/>
      <c r="C7" s="100"/>
      <c r="D7" s="761"/>
      <c r="E7" s="870"/>
      <c r="F7" s="31" t="s">
        <v>21</v>
      </c>
      <c r="G7" s="31" t="s">
        <v>22</v>
      </c>
      <c r="H7" s="31" t="s">
        <v>21</v>
      </c>
      <c r="I7" s="32" t="s">
        <v>22</v>
      </c>
    </row>
    <row r="8" spans="1:9" x14ac:dyDescent="0.2">
      <c r="A8" s="37">
        <v>1</v>
      </c>
      <c r="B8" s="36"/>
      <c r="C8" s="48" t="s">
        <v>105</v>
      </c>
      <c r="D8" s="320"/>
      <c r="E8" s="382"/>
      <c r="F8" s="344"/>
      <c r="G8" s="372"/>
      <c r="H8" s="373">
        <f>+SUM(H9:H13)</f>
        <v>0</v>
      </c>
      <c r="I8" s="374">
        <f>+SUM(I9:I13)</f>
        <v>0</v>
      </c>
    </row>
    <row r="9" spans="1:9" x14ac:dyDescent="0.2">
      <c r="A9" s="37"/>
      <c r="B9" s="36" t="s">
        <v>35</v>
      </c>
      <c r="C9" s="115" t="s">
        <v>277</v>
      </c>
      <c r="D9" s="320" t="s">
        <v>38</v>
      </c>
      <c r="E9" s="383">
        <v>10</v>
      </c>
      <c r="F9" s="345"/>
      <c r="G9" s="372"/>
      <c r="H9" s="376">
        <f>+E9*F9</f>
        <v>0</v>
      </c>
      <c r="I9" s="377">
        <f>+G9*E9</f>
        <v>0</v>
      </c>
    </row>
    <row r="10" spans="1:9" x14ac:dyDescent="0.2">
      <c r="A10" s="37"/>
      <c r="B10" s="36" t="s">
        <v>106</v>
      </c>
      <c r="C10" s="97" t="s">
        <v>107</v>
      </c>
      <c r="D10" s="320" t="s">
        <v>36</v>
      </c>
      <c r="E10" s="382">
        <v>1</v>
      </c>
      <c r="F10" s="345"/>
      <c r="G10" s="372"/>
      <c r="H10" s="376">
        <f>+E10*F10</f>
        <v>0</v>
      </c>
      <c r="I10" s="377">
        <f>+G10*E10</f>
        <v>0</v>
      </c>
    </row>
    <row r="11" spans="1:9" x14ac:dyDescent="0.2">
      <c r="A11" s="37"/>
      <c r="B11" s="36" t="s">
        <v>108</v>
      </c>
      <c r="C11" s="97" t="s">
        <v>109</v>
      </c>
      <c r="D11" s="320" t="s">
        <v>484</v>
      </c>
      <c r="E11" s="383">
        <v>22000</v>
      </c>
      <c r="F11" s="345"/>
      <c r="G11" s="372"/>
      <c r="H11" s="376">
        <f>+E11*F11</f>
        <v>0</v>
      </c>
      <c r="I11" s="377">
        <f>+G11*E11</f>
        <v>0</v>
      </c>
    </row>
    <row r="12" spans="1:9" x14ac:dyDescent="0.2">
      <c r="A12" s="37"/>
      <c r="B12" s="36" t="s">
        <v>110</v>
      </c>
      <c r="C12" s="97" t="s">
        <v>111</v>
      </c>
      <c r="D12" s="320" t="s">
        <v>484</v>
      </c>
      <c r="E12" s="383">
        <v>22000</v>
      </c>
      <c r="F12" s="345"/>
      <c r="G12" s="372"/>
      <c r="H12" s="376">
        <f>+E12*F12</f>
        <v>0</v>
      </c>
      <c r="I12" s="377">
        <f>+G12*E12</f>
        <v>0</v>
      </c>
    </row>
    <row r="13" spans="1:9" x14ac:dyDescent="0.2">
      <c r="A13" s="37"/>
      <c r="B13" s="36" t="s">
        <v>112</v>
      </c>
      <c r="C13" s="97" t="s">
        <v>113</v>
      </c>
      <c r="D13" s="320" t="s">
        <v>409</v>
      </c>
      <c r="E13" s="383">
        <v>600</v>
      </c>
      <c r="F13" s="345"/>
      <c r="G13" s="372"/>
      <c r="H13" s="376">
        <f>+E13*F13</f>
        <v>0</v>
      </c>
      <c r="I13" s="377">
        <f>+G13*E13</f>
        <v>0</v>
      </c>
    </row>
    <row r="14" spans="1:9" ht="5.0999999999999996" customHeight="1" x14ac:dyDescent="0.2">
      <c r="A14" s="37"/>
      <c r="B14" s="36"/>
      <c r="C14" s="97"/>
      <c r="D14" s="320"/>
      <c r="E14" s="382"/>
      <c r="F14" s="345"/>
      <c r="G14" s="372"/>
      <c r="H14" s="376"/>
      <c r="I14" s="377"/>
    </row>
    <row r="15" spans="1:9" x14ac:dyDescent="0.2">
      <c r="A15" s="37">
        <v>2</v>
      </c>
      <c r="B15" s="36"/>
      <c r="C15" s="48" t="s">
        <v>114</v>
      </c>
      <c r="D15" s="320"/>
      <c r="E15" s="382"/>
      <c r="F15" s="345"/>
      <c r="G15" s="372"/>
      <c r="H15" s="373">
        <f>+SUM(H16:H18)</f>
        <v>0</v>
      </c>
      <c r="I15" s="374">
        <f>+SUM(I16:I18)</f>
        <v>0</v>
      </c>
    </row>
    <row r="16" spans="1:9" x14ac:dyDescent="0.2">
      <c r="A16" s="37"/>
      <c r="B16" s="36" t="s">
        <v>37</v>
      </c>
      <c r="C16" s="97" t="s">
        <v>115</v>
      </c>
      <c r="D16" s="320" t="s">
        <v>409</v>
      </c>
      <c r="E16" s="383">
        <v>600</v>
      </c>
      <c r="F16" s="345"/>
      <c r="G16" s="372"/>
      <c r="H16" s="376">
        <f>+F16*E16</f>
        <v>0</v>
      </c>
      <c r="I16" s="377">
        <f>+E16*G16</f>
        <v>0</v>
      </c>
    </row>
    <row r="17" spans="1:9" x14ac:dyDescent="0.2">
      <c r="A17" s="37"/>
      <c r="B17" s="36" t="s">
        <v>39</v>
      </c>
      <c r="C17" s="97" t="s">
        <v>116</v>
      </c>
      <c r="D17" s="320" t="s">
        <v>36</v>
      </c>
      <c r="E17" s="384">
        <v>1</v>
      </c>
      <c r="F17" s="345"/>
      <c r="G17" s="372"/>
      <c r="H17" s="376">
        <f>+F17*E17</f>
        <v>0</v>
      </c>
      <c r="I17" s="377">
        <f>+E17*G17</f>
        <v>0</v>
      </c>
    </row>
    <row r="18" spans="1:9" x14ac:dyDescent="0.2">
      <c r="A18" s="37"/>
      <c r="B18" s="36" t="s">
        <v>40</v>
      </c>
      <c r="C18" s="97" t="s">
        <v>491</v>
      </c>
      <c r="D18" s="320" t="s">
        <v>409</v>
      </c>
      <c r="E18" s="383">
        <v>720</v>
      </c>
      <c r="F18" s="345"/>
      <c r="G18" s="372"/>
      <c r="H18" s="376">
        <f>+F18*E18</f>
        <v>0</v>
      </c>
      <c r="I18" s="377">
        <f>+E18*G18</f>
        <v>0</v>
      </c>
    </row>
    <row r="19" spans="1:9" ht="5.0999999999999996" customHeight="1" x14ac:dyDescent="0.2">
      <c r="A19" s="37"/>
      <c r="B19" s="36"/>
      <c r="C19" s="97"/>
      <c r="D19" s="320"/>
      <c r="E19" s="382"/>
      <c r="F19" s="345"/>
      <c r="G19" s="372"/>
      <c r="H19" s="376"/>
      <c r="I19" s="377"/>
    </row>
    <row r="20" spans="1:9" x14ac:dyDescent="0.2">
      <c r="A20" s="37">
        <v>3</v>
      </c>
      <c r="B20" s="36"/>
      <c r="C20" s="48" t="s">
        <v>117</v>
      </c>
      <c r="D20" s="320"/>
      <c r="E20" s="382"/>
      <c r="F20" s="345"/>
      <c r="G20" s="372"/>
      <c r="H20" s="373">
        <f>+SUM(H21:H23)</f>
        <v>0</v>
      </c>
      <c r="I20" s="374">
        <f>+SUM(I21:I23)</f>
        <v>0</v>
      </c>
    </row>
    <row r="21" spans="1:9" x14ac:dyDescent="0.2">
      <c r="A21" s="37"/>
      <c r="B21" s="36" t="s">
        <v>118</v>
      </c>
      <c r="C21" s="96" t="s">
        <v>119</v>
      </c>
      <c r="D21" s="320" t="s">
        <v>484</v>
      </c>
      <c r="E21" s="383">
        <v>1500</v>
      </c>
      <c r="F21" s="345"/>
      <c r="G21" s="372"/>
      <c r="H21" s="376">
        <f>+E21*F21</f>
        <v>0</v>
      </c>
      <c r="I21" s="377">
        <f>+E21*G21</f>
        <v>0</v>
      </c>
    </row>
    <row r="22" spans="1:9" x14ac:dyDescent="0.2">
      <c r="A22" s="37"/>
      <c r="B22" s="36" t="s">
        <v>120</v>
      </c>
      <c r="C22" s="96" t="s">
        <v>121</v>
      </c>
      <c r="D22" s="320" t="s">
        <v>484</v>
      </c>
      <c r="E22" s="383">
        <v>1500</v>
      </c>
      <c r="F22" s="345"/>
      <c r="G22" s="372"/>
      <c r="H22" s="376">
        <f>+E22*F22</f>
        <v>0</v>
      </c>
      <c r="I22" s="377">
        <f>+E22*G22</f>
        <v>0</v>
      </c>
    </row>
    <row r="23" spans="1:9" ht="5.0999999999999996" customHeight="1" x14ac:dyDescent="0.2">
      <c r="A23" s="37"/>
      <c r="B23" s="36"/>
      <c r="C23" s="115"/>
      <c r="D23" s="320"/>
      <c r="E23" s="384"/>
      <c r="F23" s="345"/>
      <c r="G23" s="372"/>
      <c r="H23" s="376"/>
      <c r="I23" s="377"/>
    </row>
    <row r="24" spans="1:9" x14ac:dyDescent="0.2">
      <c r="A24" s="37">
        <v>4</v>
      </c>
      <c r="B24" s="36"/>
      <c r="C24" s="48" t="s">
        <v>122</v>
      </c>
      <c r="D24" s="320"/>
      <c r="E24" s="382"/>
      <c r="F24" s="345"/>
      <c r="G24" s="372"/>
      <c r="H24" s="373">
        <f>SUM(H25:H26)</f>
        <v>0</v>
      </c>
      <c r="I24" s="374">
        <f>SUM(I25:I26)</f>
        <v>0</v>
      </c>
    </row>
    <row r="25" spans="1:9" x14ac:dyDescent="0.2">
      <c r="A25" s="37"/>
      <c r="B25" s="36" t="s">
        <v>55</v>
      </c>
      <c r="C25" s="116" t="s">
        <v>365</v>
      </c>
      <c r="D25" s="320" t="s">
        <v>409</v>
      </c>
      <c r="E25" s="383">
        <v>400</v>
      </c>
      <c r="F25" s="345"/>
      <c r="G25" s="372"/>
      <c r="H25" s="376">
        <f>+E25*F25</f>
        <v>0</v>
      </c>
      <c r="I25" s="377">
        <f>+G25*E25</f>
        <v>0</v>
      </c>
    </row>
    <row r="26" spans="1:9" x14ac:dyDescent="0.2">
      <c r="A26" s="37"/>
      <c r="B26" s="114" t="s">
        <v>56</v>
      </c>
      <c r="C26" s="111" t="s">
        <v>485</v>
      </c>
      <c r="D26" s="320" t="s">
        <v>409</v>
      </c>
      <c r="E26" s="383">
        <v>80</v>
      </c>
      <c r="F26" s="345"/>
      <c r="G26" s="372"/>
      <c r="H26" s="376">
        <f>+E26*F26</f>
        <v>0</v>
      </c>
      <c r="I26" s="377">
        <f>+G26*E26</f>
        <v>0</v>
      </c>
    </row>
    <row r="27" spans="1:9" ht="5.0999999999999996" customHeight="1" x14ac:dyDescent="0.2">
      <c r="A27" s="37"/>
      <c r="B27" s="36"/>
      <c r="C27" s="97"/>
      <c r="D27" s="320"/>
      <c r="E27" s="382"/>
      <c r="F27" s="345"/>
      <c r="G27" s="372"/>
      <c r="H27" s="376"/>
      <c r="I27" s="377"/>
    </row>
    <row r="28" spans="1:9" x14ac:dyDescent="0.2">
      <c r="A28" s="37">
        <v>5</v>
      </c>
      <c r="B28" s="36"/>
      <c r="C28" s="48" t="s">
        <v>123</v>
      </c>
      <c r="D28" s="320"/>
      <c r="E28" s="382"/>
      <c r="F28" s="345"/>
      <c r="G28" s="372"/>
      <c r="H28" s="373">
        <f>+SUM(H29:H34)</f>
        <v>0</v>
      </c>
      <c r="I28" s="374">
        <f>+SUM(I29:I34)</f>
        <v>0</v>
      </c>
    </row>
    <row r="29" spans="1:9" ht="13.5" x14ac:dyDescent="0.2">
      <c r="A29" s="37"/>
      <c r="B29" s="36" t="s">
        <v>66</v>
      </c>
      <c r="C29" s="97" t="s">
        <v>124</v>
      </c>
      <c r="D29" s="320" t="s">
        <v>486</v>
      </c>
      <c r="E29" s="383">
        <v>90</v>
      </c>
      <c r="F29" s="345"/>
      <c r="G29" s="372"/>
      <c r="H29" s="376">
        <f t="shared" ref="H29:H32" si="0">+F29*E29</f>
        <v>0</v>
      </c>
      <c r="I29" s="377">
        <f t="shared" ref="I29:I34" si="1">+G29*E29</f>
        <v>0</v>
      </c>
    </row>
    <row r="30" spans="1:9" ht="13.5" x14ac:dyDescent="0.2">
      <c r="A30" s="37"/>
      <c r="B30" s="36" t="s">
        <v>68</v>
      </c>
      <c r="C30" s="97" t="s">
        <v>125</v>
      </c>
      <c r="D30" s="320" t="s">
        <v>486</v>
      </c>
      <c r="E30" s="383">
        <v>57.099999999999994</v>
      </c>
      <c r="F30" s="345"/>
      <c r="G30" s="372"/>
      <c r="H30" s="376">
        <f t="shared" si="0"/>
        <v>0</v>
      </c>
      <c r="I30" s="377">
        <f t="shared" si="1"/>
        <v>0</v>
      </c>
    </row>
    <row r="31" spans="1:9" ht="13.5" x14ac:dyDescent="0.2">
      <c r="A31" s="37"/>
      <c r="B31" s="36" t="s">
        <v>70</v>
      </c>
      <c r="C31" s="97" t="s">
        <v>126</v>
      </c>
      <c r="D31" s="320" t="s">
        <v>486</v>
      </c>
      <c r="E31" s="383">
        <v>25</v>
      </c>
      <c r="F31" s="345"/>
      <c r="G31" s="372"/>
      <c r="H31" s="376">
        <f t="shared" ref="H31" si="2">+F31*E31</f>
        <v>0</v>
      </c>
      <c r="I31" s="377">
        <f t="shared" si="1"/>
        <v>0</v>
      </c>
    </row>
    <row r="32" spans="1:9" ht="13.5" x14ac:dyDescent="0.2">
      <c r="A32" s="37"/>
      <c r="B32" s="36" t="s">
        <v>72</v>
      </c>
      <c r="C32" s="97" t="s">
        <v>127</v>
      </c>
      <c r="D32" s="320" t="s">
        <v>486</v>
      </c>
      <c r="E32" s="383">
        <v>40</v>
      </c>
      <c r="F32" s="345"/>
      <c r="G32" s="372"/>
      <c r="H32" s="376">
        <f t="shared" si="0"/>
        <v>0</v>
      </c>
      <c r="I32" s="377">
        <f t="shared" si="1"/>
        <v>0</v>
      </c>
    </row>
    <row r="33" spans="1:9" ht="13.5" x14ac:dyDescent="0.2">
      <c r="A33" s="37"/>
      <c r="B33" s="36" t="s">
        <v>74</v>
      </c>
      <c r="C33" s="97" t="s">
        <v>128</v>
      </c>
      <c r="D33" s="320" t="s">
        <v>486</v>
      </c>
      <c r="E33" s="383">
        <v>1.5</v>
      </c>
      <c r="F33" s="345"/>
      <c r="G33" s="372"/>
      <c r="H33" s="376">
        <f t="shared" ref="H33" si="3">+F33*E33</f>
        <v>0</v>
      </c>
      <c r="I33" s="377">
        <f t="shared" si="1"/>
        <v>0</v>
      </c>
    </row>
    <row r="34" spans="1:9" ht="13.5" x14ac:dyDescent="0.2">
      <c r="A34" s="37"/>
      <c r="B34" s="36" t="s">
        <v>76</v>
      </c>
      <c r="C34" s="97" t="s">
        <v>129</v>
      </c>
      <c r="D34" s="320" t="s">
        <v>486</v>
      </c>
      <c r="E34" s="383">
        <v>2</v>
      </c>
      <c r="F34" s="345"/>
      <c r="G34" s="372"/>
      <c r="H34" s="376">
        <f t="shared" ref="H34" si="4">+F34*E34</f>
        <v>0</v>
      </c>
      <c r="I34" s="377">
        <f t="shared" si="1"/>
        <v>0</v>
      </c>
    </row>
    <row r="35" spans="1:9" ht="4.5" customHeight="1" x14ac:dyDescent="0.2">
      <c r="A35" s="37"/>
      <c r="B35" s="36"/>
      <c r="C35" s="97"/>
      <c r="D35" s="320"/>
      <c r="E35" s="382"/>
      <c r="F35" s="345"/>
      <c r="G35" s="372"/>
      <c r="H35" s="376"/>
      <c r="I35" s="377"/>
    </row>
    <row r="36" spans="1:9" ht="13.5" x14ac:dyDescent="0.2">
      <c r="A36" s="37">
        <v>6</v>
      </c>
      <c r="B36" s="36"/>
      <c r="C36" s="48" t="s">
        <v>130</v>
      </c>
      <c r="D36" s="320" t="s">
        <v>486</v>
      </c>
      <c r="E36" s="383">
        <v>12</v>
      </c>
      <c r="F36" s="345"/>
      <c r="G36" s="372"/>
      <c r="H36" s="373">
        <f t="shared" ref="H36" si="5">+F36*E36</f>
        <v>0</v>
      </c>
      <c r="I36" s="374">
        <f>+G36*E36</f>
        <v>0</v>
      </c>
    </row>
    <row r="37" spans="1:9" ht="5.0999999999999996" customHeight="1" x14ac:dyDescent="0.2">
      <c r="A37" s="37"/>
      <c r="B37" s="36"/>
      <c r="C37" s="97"/>
      <c r="D37" s="320"/>
      <c r="E37" s="382"/>
      <c r="F37" s="345"/>
      <c r="G37" s="372"/>
      <c r="H37" s="376"/>
      <c r="I37" s="377"/>
    </row>
    <row r="38" spans="1:9" x14ac:dyDescent="0.2">
      <c r="A38" s="37">
        <v>7</v>
      </c>
      <c r="B38" s="36"/>
      <c r="C38" s="48" t="s">
        <v>131</v>
      </c>
      <c r="D38" s="320"/>
      <c r="E38" s="382"/>
      <c r="F38" s="345"/>
      <c r="G38" s="372"/>
      <c r="H38" s="373">
        <f>+SUM(H39:H44)</f>
        <v>0</v>
      </c>
      <c r="I38" s="374">
        <f>+SUM(I39:I44)</f>
        <v>0</v>
      </c>
    </row>
    <row r="39" spans="1:9" x14ac:dyDescent="0.2">
      <c r="A39" s="37"/>
      <c r="B39" s="36" t="s">
        <v>86</v>
      </c>
      <c r="C39" s="97" t="s">
        <v>487</v>
      </c>
      <c r="D39" s="320" t="s">
        <v>38</v>
      </c>
      <c r="E39" s="385">
        <v>2</v>
      </c>
      <c r="F39" s="345"/>
      <c r="G39" s="372"/>
      <c r="H39" s="376">
        <f>+F39*E39</f>
        <v>0</v>
      </c>
      <c r="I39" s="377">
        <f>+G39*E39</f>
        <v>0</v>
      </c>
    </row>
    <row r="40" spans="1:9" x14ac:dyDescent="0.2">
      <c r="A40" s="37"/>
      <c r="B40" s="36" t="s">
        <v>87</v>
      </c>
      <c r="C40" s="97" t="s">
        <v>488</v>
      </c>
      <c r="D40" s="320" t="s">
        <v>38</v>
      </c>
      <c r="E40" s="385">
        <v>2</v>
      </c>
      <c r="F40" s="345"/>
      <c r="G40" s="372"/>
      <c r="H40" s="376">
        <f t="shared" ref="H40:H44" si="6">+F40*E40</f>
        <v>0</v>
      </c>
      <c r="I40" s="377">
        <f t="shared" ref="I40:I44" si="7">+G40*E40</f>
        <v>0</v>
      </c>
    </row>
    <row r="41" spans="1:9" x14ac:dyDescent="0.2">
      <c r="A41" s="37"/>
      <c r="B41" s="36" t="s">
        <v>88</v>
      </c>
      <c r="C41" s="97" t="s">
        <v>489</v>
      </c>
      <c r="D41" s="320" t="s">
        <v>38</v>
      </c>
      <c r="E41" s="385">
        <v>2</v>
      </c>
      <c r="F41" s="345"/>
      <c r="G41" s="372"/>
      <c r="H41" s="376">
        <f t="shared" si="6"/>
        <v>0</v>
      </c>
      <c r="I41" s="377">
        <f t="shared" si="7"/>
        <v>0</v>
      </c>
    </row>
    <row r="42" spans="1:9" x14ac:dyDescent="0.2">
      <c r="A42" s="37"/>
      <c r="B42" s="36" t="s">
        <v>89</v>
      </c>
      <c r="C42" s="97" t="s">
        <v>490</v>
      </c>
      <c r="D42" s="320" t="s">
        <v>38</v>
      </c>
      <c r="E42" s="385">
        <v>2</v>
      </c>
      <c r="F42" s="345"/>
      <c r="G42" s="372"/>
      <c r="H42" s="376">
        <f t="shared" si="6"/>
        <v>0</v>
      </c>
      <c r="I42" s="377">
        <f t="shared" si="7"/>
        <v>0</v>
      </c>
    </row>
    <row r="43" spans="1:9" x14ac:dyDescent="0.2">
      <c r="A43" s="37"/>
      <c r="B43" s="36" t="s">
        <v>90</v>
      </c>
      <c r="C43" s="97" t="s">
        <v>132</v>
      </c>
      <c r="D43" s="320" t="s">
        <v>38</v>
      </c>
      <c r="E43" s="385">
        <v>90</v>
      </c>
      <c r="F43" s="345"/>
      <c r="G43" s="372"/>
      <c r="H43" s="376">
        <f t="shared" si="6"/>
        <v>0</v>
      </c>
      <c r="I43" s="377">
        <f t="shared" si="7"/>
        <v>0</v>
      </c>
    </row>
    <row r="44" spans="1:9" x14ac:dyDescent="0.2">
      <c r="A44" s="37"/>
      <c r="B44" s="36" t="s">
        <v>91</v>
      </c>
      <c r="C44" s="97" t="s">
        <v>133</v>
      </c>
      <c r="D44" s="320" t="s">
        <v>38</v>
      </c>
      <c r="E44" s="385">
        <v>90</v>
      </c>
      <c r="F44" s="345"/>
      <c r="G44" s="372"/>
      <c r="H44" s="376">
        <f t="shared" si="6"/>
        <v>0</v>
      </c>
      <c r="I44" s="377">
        <f t="shared" si="7"/>
        <v>0</v>
      </c>
    </row>
    <row r="45" spans="1:9" ht="5.0999999999999996" customHeight="1" x14ac:dyDescent="0.2">
      <c r="A45" s="37"/>
      <c r="B45" s="36"/>
      <c r="C45" s="97"/>
      <c r="D45" s="320"/>
      <c r="E45" s="371"/>
      <c r="F45" s="345"/>
      <c r="G45" s="372"/>
      <c r="H45" s="376"/>
      <c r="I45" s="377"/>
    </row>
    <row r="46" spans="1:9" x14ac:dyDescent="0.2">
      <c r="A46" s="37">
        <v>8</v>
      </c>
      <c r="B46" s="36"/>
      <c r="C46" s="48" t="s">
        <v>134</v>
      </c>
      <c r="D46" s="320" t="s">
        <v>36</v>
      </c>
      <c r="E46" s="371">
        <v>1</v>
      </c>
      <c r="F46" s="345"/>
      <c r="G46" s="372"/>
      <c r="H46" s="373">
        <f>+F46*E46</f>
        <v>0</v>
      </c>
      <c r="I46" s="374">
        <f>+G46*E46</f>
        <v>0</v>
      </c>
    </row>
    <row r="47" spans="1:9" ht="5.0999999999999996" customHeight="1" x14ac:dyDescent="0.2">
      <c r="A47" s="37"/>
      <c r="B47" s="36"/>
      <c r="C47" s="97"/>
      <c r="D47" s="320"/>
      <c r="E47" s="371"/>
      <c r="F47" s="345"/>
      <c r="G47" s="372"/>
      <c r="H47" s="376"/>
      <c r="I47" s="377"/>
    </row>
    <row r="48" spans="1:9" x14ac:dyDescent="0.2">
      <c r="A48" s="37">
        <v>9</v>
      </c>
      <c r="B48" s="36"/>
      <c r="C48" s="48" t="s">
        <v>286</v>
      </c>
      <c r="D48" s="320"/>
      <c r="E48" s="371"/>
      <c r="F48" s="345"/>
      <c r="G48" s="372"/>
      <c r="H48" s="373">
        <f>+SUM(H49:H61)</f>
        <v>0</v>
      </c>
      <c r="I48" s="379">
        <f>+SUM(I49:I61)</f>
        <v>0</v>
      </c>
    </row>
    <row r="49" spans="1:9" x14ac:dyDescent="0.2">
      <c r="A49" s="41"/>
      <c r="B49" s="36" t="s">
        <v>135</v>
      </c>
      <c r="C49" s="96" t="s">
        <v>136</v>
      </c>
      <c r="D49" s="320" t="s">
        <v>36</v>
      </c>
      <c r="E49" s="378">
        <v>1</v>
      </c>
      <c r="F49" s="345"/>
      <c r="G49" s="372"/>
      <c r="H49" s="376">
        <f>+E49*F49</f>
        <v>0</v>
      </c>
      <c r="I49" s="377">
        <f>+G49*E49</f>
        <v>0</v>
      </c>
    </row>
    <row r="50" spans="1:9" x14ac:dyDescent="0.2">
      <c r="A50" s="41"/>
      <c r="B50" s="36" t="s">
        <v>137</v>
      </c>
      <c r="C50" s="96" t="s">
        <v>138</v>
      </c>
      <c r="D50" s="320" t="s">
        <v>36</v>
      </c>
      <c r="E50" s="378">
        <v>1</v>
      </c>
      <c r="F50" s="345"/>
      <c r="G50" s="372"/>
      <c r="H50" s="376">
        <f t="shared" ref="H50:H61" si="8">+E50*F50</f>
        <v>0</v>
      </c>
      <c r="I50" s="377">
        <f t="shared" ref="I50:I61" si="9">+G50*E50</f>
        <v>0</v>
      </c>
    </row>
    <row r="51" spans="1:9" x14ac:dyDescent="0.2">
      <c r="A51" s="41"/>
      <c r="B51" s="36" t="s">
        <v>139</v>
      </c>
      <c r="C51" s="96" t="s">
        <v>140</v>
      </c>
      <c r="D51" s="320" t="s">
        <v>36</v>
      </c>
      <c r="E51" s="378">
        <v>1</v>
      </c>
      <c r="F51" s="345"/>
      <c r="G51" s="372"/>
      <c r="H51" s="376">
        <f t="shared" si="8"/>
        <v>0</v>
      </c>
      <c r="I51" s="377">
        <f t="shared" si="9"/>
        <v>0</v>
      </c>
    </row>
    <row r="52" spans="1:9" x14ac:dyDescent="0.2">
      <c r="A52" s="41"/>
      <c r="B52" s="36" t="s">
        <v>141</v>
      </c>
      <c r="C52" s="96" t="s">
        <v>142</v>
      </c>
      <c r="D52" s="320" t="s">
        <v>36</v>
      </c>
      <c r="E52" s="378">
        <v>1</v>
      </c>
      <c r="F52" s="345"/>
      <c r="G52" s="372"/>
      <c r="H52" s="376">
        <f t="shared" si="8"/>
        <v>0</v>
      </c>
      <c r="I52" s="377">
        <f t="shared" si="9"/>
        <v>0</v>
      </c>
    </row>
    <row r="53" spans="1:9" x14ac:dyDescent="0.2">
      <c r="A53" s="41"/>
      <c r="B53" s="36" t="s">
        <v>143</v>
      </c>
      <c r="C53" s="96" t="s">
        <v>144</v>
      </c>
      <c r="D53" s="320" t="s">
        <v>36</v>
      </c>
      <c r="E53" s="378">
        <v>1</v>
      </c>
      <c r="F53" s="345"/>
      <c r="G53" s="372"/>
      <c r="H53" s="376">
        <f t="shared" si="8"/>
        <v>0</v>
      </c>
      <c r="I53" s="377">
        <f t="shared" si="9"/>
        <v>0</v>
      </c>
    </row>
    <row r="54" spans="1:9" x14ac:dyDescent="0.2">
      <c r="A54" s="41"/>
      <c r="B54" s="36" t="s">
        <v>145</v>
      </c>
      <c r="C54" s="96" t="s">
        <v>146</v>
      </c>
      <c r="D54" s="320" t="s">
        <v>36</v>
      </c>
      <c r="E54" s="378">
        <v>1</v>
      </c>
      <c r="F54" s="345"/>
      <c r="G54" s="372"/>
      <c r="H54" s="376">
        <f t="shared" si="8"/>
        <v>0</v>
      </c>
      <c r="I54" s="377">
        <f t="shared" si="9"/>
        <v>0</v>
      </c>
    </row>
    <row r="55" spans="1:9" x14ac:dyDescent="0.2">
      <c r="A55" s="41"/>
      <c r="B55" s="36" t="s">
        <v>147</v>
      </c>
      <c r="C55" s="96" t="s">
        <v>148</v>
      </c>
      <c r="D55" s="320" t="s">
        <v>36</v>
      </c>
      <c r="E55" s="378">
        <v>1</v>
      </c>
      <c r="F55" s="345"/>
      <c r="G55" s="372"/>
      <c r="H55" s="376">
        <f t="shared" si="8"/>
        <v>0</v>
      </c>
      <c r="I55" s="377">
        <f t="shared" si="9"/>
        <v>0</v>
      </c>
    </row>
    <row r="56" spans="1:9" x14ac:dyDescent="0.2">
      <c r="A56" s="41"/>
      <c r="B56" s="36" t="s">
        <v>149</v>
      </c>
      <c r="C56" s="96" t="s">
        <v>150</v>
      </c>
      <c r="D56" s="320" t="s">
        <v>36</v>
      </c>
      <c r="E56" s="378">
        <v>1</v>
      </c>
      <c r="F56" s="345"/>
      <c r="G56" s="372"/>
      <c r="H56" s="376">
        <f t="shared" si="8"/>
        <v>0</v>
      </c>
      <c r="I56" s="377">
        <f t="shared" si="9"/>
        <v>0</v>
      </c>
    </row>
    <row r="57" spans="1:9" x14ac:dyDescent="0.2">
      <c r="A57" s="41"/>
      <c r="B57" s="36" t="s">
        <v>151</v>
      </c>
      <c r="C57" s="96" t="s">
        <v>152</v>
      </c>
      <c r="D57" s="320" t="s">
        <v>36</v>
      </c>
      <c r="E57" s="378">
        <v>1</v>
      </c>
      <c r="F57" s="345"/>
      <c r="G57" s="372"/>
      <c r="H57" s="376">
        <f t="shared" si="8"/>
        <v>0</v>
      </c>
      <c r="I57" s="377">
        <f t="shared" si="9"/>
        <v>0</v>
      </c>
    </row>
    <row r="58" spans="1:9" x14ac:dyDescent="0.2">
      <c r="A58" s="41"/>
      <c r="B58" s="36" t="s">
        <v>153</v>
      </c>
      <c r="C58" s="96" t="s">
        <v>154</v>
      </c>
      <c r="D58" s="320" t="s">
        <v>36</v>
      </c>
      <c r="E58" s="378">
        <v>1</v>
      </c>
      <c r="F58" s="345"/>
      <c r="G58" s="372"/>
      <c r="H58" s="376">
        <f t="shared" si="8"/>
        <v>0</v>
      </c>
      <c r="I58" s="377">
        <f t="shared" si="9"/>
        <v>0</v>
      </c>
    </row>
    <row r="59" spans="1:9" x14ac:dyDescent="0.2">
      <c r="A59" s="41"/>
      <c r="B59" s="36" t="s">
        <v>155</v>
      </c>
      <c r="C59" s="96" t="s">
        <v>156</v>
      </c>
      <c r="D59" s="320" t="s">
        <v>36</v>
      </c>
      <c r="E59" s="378">
        <v>1</v>
      </c>
      <c r="F59" s="345"/>
      <c r="G59" s="372"/>
      <c r="H59" s="376">
        <f t="shared" si="8"/>
        <v>0</v>
      </c>
      <c r="I59" s="377">
        <f t="shared" si="9"/>
        <v>0</v>
      </c>
    </row>
    <row r="60" spans="1:9" x14ac:dyDescent="0.2">
      <c r="A60" s="41"/>
      <c r="B60" s="36" t="s">
        <v>157</v>
      </c>
      <c r="C60" s="96" t="s">
        <v>158</v>
      </c>
      <c r="D60" s="320" t="s">
        <v>36</v>
      </c>
      <c r="E60" s="378">
        <v>1</v>
      </c>
      <c r="F60" s="345"/>
      <c r="G60" s="372"/>
      <c r="H60" s="376">
        <f t="shared" si="8"/>
        <v>0</v>
      </c>
      <c r="I60" s="377">
        <f t="shared" si="9"/>
        <v>0</v>
      </c>
    </row>
    <row r="61" spans="1:9" x14ac:dyDescent="0.2">
      <c r="A61" s="41"/>
      <c r="B61" s="36" t="s">
        <v>159</v>
      </c>
      <c r="C61" s="96" t="s">
        <v>160</v>
      </c>
      <c r="D61" s="320" t="s">
        <v>36</v>
      </c>
      <c r="E61" s="378">
        <v>1</v>
      </c>
      <c r="F61" s="345"/>
      <c r="G61" s="372"/>
      <c r="H61" s="376">
        <f t="shared" si="8"/>
        <v>0</v>
      </c>
      <c r="I61" s="377">
        <f t="shared" si="9"/>
        <v>0</v>
      </c>
    </row>
    <row r="62" spans="1:9" ht="5.0999999999999996" customHeight="1" x14ac:dyDescent="0.2">
      <c r="A62" s="37"/>
      <c r="B62" s="36"/>
      <c r="C62" s="97"/>
      <c r="D62" s="320"/>
      <c r="E62" s="371"/>
      <c r="F62" s="345"/>
      <c r="G62" s="372"/>
      <c r="H62" s="376"/>
      <c r="I62" s="377"/>
    </row>
    <row r="63" spans="1:9" x14ac:dyDescent="0.2">
      <c r="A63" s="41">
        <v>10</v>
      </c>
      <c r="B63" s="36"/>
      <c r="C63" s="48" t="s">
        <v>161</v>
      </c>
      <c r="D63" s="320" t="s">
        <v>36</v>
      </c>
      <c r="E63" s="378">
        <v>1</v>
      </c>
      <c r="F63" s="345"/>
      <c r="G63" s="372"/>
      <c r="H63" s="373">
        <f>+F63*E63</f>
        <v>0</v>
      </c>
      <c r="I63" s="374">
        <f>+E63*G63</f>
        <v>0</v>
      </c>
    </row>
    <row r="64" spans="1:9" ht="5.0999999999999996" customHeight="1" x14ac:dyDescent="0.2">
      <c r="A64" s="37"/>
      <c r="B64" s="36"/>
      <c r="C64" s="97"/>
      <c r="D64" s="320"/>
      <c r="E64" s="371"/>
      <c r="F64" s="345"/>
      <c r="G64" s="372"/>
      <c r="H64" s="376"/>
      <c r="I64" s="377"/>
    </row>
    <row r="65" spans="1:9" x14ac:dyDescent="0.2">
      <c r="A65" s="37">
        <v>11</v>
      </c>
      <c r="B65" s="36"/>
      <c r="C65" s="48" t="s">
        <v>162</v>
      </c>
      <c r="D65" s="320"/>
      <c r="E65" s="371"/>
      <c r="F65" s="345"/>
      <c r="G65" s="372"/>
      <c r="H65" s="373">
        <f>SUM(H66:H68)</f>
        <v>0</v>
      </c>
      <c r="I65" s="374">
        <f>+SUM(I66:I68)</f>
        <v>0</v>
      </c>
    </row>
    <row r="66" spans="1:9" x14ac:dyDescent="0.2">
      <c r="A66" s="41"/>
      <c r="B66" s="36" t="s">
        <v>163</v>
      </c>
      <c r="C66" s="96" t="s">
        <v>164</v>
      </c>
      <c r="D66" s="320" t="s">
        <v>36</v>
      </c>
      <c r="E66" s="378">
        <v>1</v>
      </c>
      <c r="F66" s="345"/>
      <c r="G66" s="372"/>
      <c r="H66" s="376">
        <f>+E66*F66</f>
        <v>0</v>
      </c>
      <c r="I66" s="377">
        <f>+E66*G66</f>
        <v>0</v>
      </c>
    </row>
    <row r="67" spans="1:9" x14ac:dyDescent="0.2">
      <c r="A67" s="52"/>
      <c r="B67" s="36" t="s">
        <v>165</v>
      </c>
      <c r="C67" s="96" t="s">
        <v>166</v>
      </c>
      <c r="D67" s="320" t="s">
        <v>36</v>
      </c>
      <c r="E67" s="378">
        <v>1</v>
      </c>
      <c r="F67" s="345"/>
      <c r="G67" s="372"/>
      <c r="H67" s="376">
        <f>+E67*F67</f>
        <v>0</v>
      </c>
      <c r="I67" s="377">
        <f>+E67*G67</f>
        <v>0</v>
      </c>
    </row>
    <row r="68" spans="1:9" x14ac:dyDescent="0.2">
      <c r="A68" s="52"/>
      <c r="B68" s="36" t="s">
        <v>167</v>
      </c>
      <c r="C68" s="96" t="s">
        <v>168</v>
      </c>
      <c r="D68" s="320" t="s">
        <v>36</v>
      </c>
      <c r="E68" s="378">
        <v>1</v>
      </c>
      <c r="F68" s="345"/>
      <c r="G68" s="372"/>
      <c r="H68" s="376">
        <f>+E68*F68</f>
        <v>0</v>
      </c>
      <c r="I68" s="377">
        <f>+E68*G68</f>
        <v>0</v>
      </c>
    </row>
    <row r="69" spans="1:9" ht="5.25" customHeight="1" x14ac:dyDescent="0.2">
      <c r="A69" s="37"/>
      <c r="B69" s="36"/>
      <c r="C69" s="97"/>
      <c r="D69" s="320"/>
      <c r="E69" s="371"/>
      <c r="F69" s="345"/>
      <c r="G69" s="372"/>
      <c r="H69" s="376"/>
      <c r="I69" s="377"/>
    </row>
    <row r="70" spans="1:9" x14ac:dyDescent="0.2">
      <c r="A70" s="37">
        <v>12</v>
      </c>
      <c r="B70" s="36"/>
      <c r="C70" s="48" t="s">
        <v>492</v>
      </c>
      <c r="D70" s="320" t="s">
        <v>282</v>
      </c>
      <c r="E70" s="380">
        <v>600</v>
      </c>
      <c r="F70" s="345"/>
      <c r="G70" s="372"/>
      <c r="H70" s="373">
        <f>+F70*E70</f>
        <v>0</v>
      </c>
      <c r="I70" s="374">
        <f>+E70*G70</f>
        <v>0</v>
      </c>
    </row>
    <row r="71" spans="1:9" ht="5.25" customHeight="1" x14ac:dyDescent="0.2">
      <c r="A71" s="37"/>
      <c r="B71" s="36"/>
      <c r="C71" s="97"/>
      <c r="D71" s="320"/>
      <c r="E71" s="371"/>
      <c r="F71" s="345"/>
      <c r="G71" s="372"/>
      <c r="H71" s="376"/>
      <c r="I71" s="377"/>
    </row>
    <row r="72" spans="1:9" x14ac:dyDescent="0.2">
      <c r="A72" s="37">
        <v>13</v>
      </c>
      <c r="B72" s="36"/>
      <c r="C72" s="48" t="s">
        <v>574</v>
      </c>
      <c r="D72" s="320" t="s">
        <v>36</v>
      </c>
      <c r="E72" s="378">
        <v>1</v>
      </c>
      <c r="F72" s="345"/>
      <c r="G72" s="372"/>
      <c r="H72" s="373">
        <f>+F72*E72</f>
        <v>0</v>
      </c>
      <c r="I72" s="374">
        <f>+E72*G72</f>
        <v>0</v>
      </c>
    </row>
    <row r="73" spans="1:9" ht="5.0999999999999996" customHeight="1" x14ac:dyDescent="0.2">
      <c r="A73" s="41"/>
      <c r="B73" s="36"/>
      <c r="C73" s="96"/>
      <c r="D73" s="320"/>
      <c r="E73" s="378"/>
      <c r="F73" s="345"/>
      <c r="G73" s="381"/>
      <c r="H73" s="376"/>
      <c r="I73" s="377"/>
    </row>
    <row r="74" spans="1:9" x14ac:dyDescent="0.2">
      <c r="A74" s="369"/>
      <c r="B74" s="320"/>
      <c r="C74" s="370"/>
      <c r="D74" s="320"/>
      <c r="E74" s="378"/>
      <c r="F74" s="345"/>
      <c r="G74" s="372"/>
      <c r="H74" s="376">
        <f t="shared" ref="H74:H83" si="10">+E74*F74</f>
        <v>0</v>
      </c>
      <c r="I74" s="377">
        <f t="shared" ref="I74:I83" si="11">+E74*G74</f>
        <v>0</v>
      </c>
    </row>
    <row r="75" spans="1:9" x14ac:dyDescent="0.2">
      <c r="A75" s="369"/>
      <c r="B75" s="320"/>
      <c r="C75" s="370"/>
      <c r="D75" s="320"/>
      <c r="E75" s="378"/>
      <c r="F75" s="345"/>
      <c r="G75" s="372"/>
      <c r="H75" s="376">
        <f t="shared" si="10"/>
        <v>0</v>
      </c>
      <c r="I75" s="377">
        <f t="shared" si="11"/>
        <v>0</v>
      </c>
    </row>
    <row r="76" spans="1:9" x14ac:dyDescent="0.2">
      <c r="A76" s="369"/>
      <c r="B76" s="320"/>
      <c r="C76" s="370"/>
      <c r="D76" s="320"/>
      <c r="E76" s="378"/>
      <c r="F76" s="345"/>
      <c r="G76" s="372"/>
      <c r="H76" s="376">
        <f t="shared" si="10"/>
        <v>0</v>
      </c>
      <c r="I76" s="377">
        <f t="shared" si="11"/>
        <v>0</v>
      </c>
    </row>
    <row r="77" spans="1:9" x14ac:dyDescent="0.2">
      <c r="A77" s="369"/>
      <c r="B77" s="320"/>
      <c r="C77" s="370"/>
      <c r="D77" s="320"/>
      <c r="E77" s="378"/>
      <c r="F77" s="345"/>
      <c r="G77" s="372"/>
      <c r="H77" s="376">
        <f t="shared" si="10"/>
        <v>0</v>
      </c>
      <c r="I77" s="377">
        <f t="shared" si="11"/>
        <v>0</v>
      </c>
    </row>
    <row r="78" spans="1:9" x14ac:dyDescent="0.2">
      <c r="A78" s="369"/>
      <c r="B78" s="320"/>
      <c r="C78" s="370"/>
      <c r="D78" s="320"/>
      <c r="E78" s="378"/>
      <c r="F78" s="345"/>
      <c r="G78" s="372"/>
      <c r="H78" s="376">
        <f t="shared" si="10"/>
        <v>0</v>
      </c>
      <c r="I78" s="377">
        <f t="shared" si="11"/>
        <v>0</v>
      </c>
    </row>
    <row r="79" spans="1:9" x14ac:dyDescent="0.2">
      <c r="A79" s="369"/>
      <c r="B79" s="320"/>
      <c r="C79" s="370"/>
      <c r="D79" s="320"/>
      <c r="E79" s="378"/>
      <c r="F79" s="345"/>
      <c r="G79" s="372"/>
      <c r="H79" s="376">
        <f t="shared" si="10"/>
        <v>0</v>
      </c>
      <c r="I79" s="377">
        <f t="shared" si="11"/>
        <v>0</v>
      </c>
    </row>
    <row r="80" spans="1:9" x14ac:dyDescent="0.2">
      <c r="A80" s="369"/>
      <c r="B80" s="320"/>
      <c r="C80" s="370"/>
      <c r="D80" s="320"/>
      <c r="E80" s="378"/>
      <c r="F80" s="345"/>
      <c r="G80" s="372"/>
      <c r="H80" s="376">
        <f t="shared" si="10"/>
        <v>0</v>
      </c>
      <c r="I80" s="377">
        <f t="shared" si="11"/>
        <v>0</v>
      </c>
    </row>
    <row r="81" spans="1:9" x14ac:dyDescent="0.2">
      <c r="A81" s="369"/>
      <c r="B81" s="320"/>
      <c r="C81" s="370"/>
      <c r="D81" s="320"/>
      <c r="E81" s="378"/>
      <c r="F81" s="345"/>
      <c r="G81" s="372"/>
      <c r="H81" s="376">
        <f t="shared" si="10"/>
        <v>0</v>
      </c>
      <c r="I81" s="377">
        <f t="shared" si="11"/>
        <v>0</v>
      </c>
    </row>
    <row r="82" spans="1:9" x14ac:dyDescent="0.2">
      <c r="A82" s="369"/>
      <c r="B82" s="320"/>
      <c r="C82" s="370"/>
      <c r="D82" s="320"/>
      <c r="E82" s="378"/>
      <c r="F82" s="345"/>
      <c r="G82" s="372"/>
      <c r="H82" s="376">
        <f t="shared" si="10"/>
        <v>0</v>
      </c>
      <c r="I82" s="377">
        <f t="shared" si="11"/>
        <v>0</v>
      </c>
    </row>
    <row r="83" spans="1:9" x14ac:dyDescent="0.2">
      <c r="A83" s="369"/>
      <c r="B83" s="320"/>
      <c r="C83" s="370"/>
      <c r="D83" s="320"/>
      <c r="E83" s="378"/>
      <c r="F83" s="345"/>
      <c r="G83" s="372"/>
      <c r="H83" s="376">
        <f t="shared" si="10"/>
        <v>0</v>
      </c>
      <c r="I83" s="377">
        <f t="shared" si="11"/>
        <v>0</v>
      </c>
    </row>
    <row r="84" spans="1:9" ht="5.0999999999999996" customHeight="1" thickBot="1" x14ac:dyDescent="0.25">
      <c r="A84" s="41"/>
      <c r="B84" s="36"/>
      <c r="C84" s="96"/>
      <c r="D84" s="36"/>
      <c r="E84" s="74"/>
      <c r="F84" s="62"/>
      <c r="G84" s="63"/>
      <c r="H84" s="38"/>
      <c r="I84" s="39"/>
    </row>
    <row r="85" spans="1:9" ht="16.5" thickBot="1" x14ac:dyDescent="0.25">
      <c r="A85" s="876" t="str">
        <f>+INDICE!C9</f>
        <v>C-1.2 Obras Civiles ET PI San Rafael 132 kV</v>
      </c>
      <c r="B85" s="877"/>
      <c r="C85" s="877"/>
      <c r="D85" s="877"/>
      <c r="E85" s="877"/>
      <c r="F85" s="878"/>
      <c r="G85" s="46" t="s">
        <v>169</v>
      </c>
      <c r="H85" s="80">
        <f>+H8+H15+H20+H24+H28+H36+H38+H46+H48+H63+H65++H72+SUM(H74:H83)+H70</f>
        <v>0</v>
      </c>
      <c r="I85" s="81">
        <f>+I8+I15+I20+I24+I28+I36+I38+I46+I48+I63+I65+I72+SUM(I74:I83)+I70</f>
        <v>0</v>
      </c>
    </row>
    <row r="86" spans="1:9" ht="4.5" customHeight="1" x14ac:dyDescent="0.25">
      <c r="A86" s="82"/>
      <c r="B86" s="83"/>
      <c r="C86" s="84"/>
      <c r="D86" s="84"/>
      <c r="E86" s="84"/>
      <c r="F86" s="84"/>
      <c r="G86" s="84"/>
      <c r="H86" s="84"/>
      <c r="I86" s="85"/>
    </row>
    <row r="87" spans="1:9" x14ac:dyDescent="0.2">
      <c r="A87" s="2" t="str">
        <f>'C 1.1'!$A$88</f>
        <v>Las cantidades son meramente orientativas, las mismas deben coincidir con lo presentado en la Oferta Técnica</v>
      </c>
      <c r="B87" s="2"/>
      <c r="C87" s="2"/>
      <c r="D87" s="2"/>
      <c r="E87" s="2"/>
      <c r="F87" s="2"/>
      <c r="G87" s="2"/>
    </row>
    <row r="88" spans="1:9" x14ac:dyDescent="0.2">
      <c r="A88" s="2" t="str">
        <f>'C 1.1'!$A$89</f>
        <v>El Oferente deberá ajustar el itemizado descripto en las filas disponibles en consonacia con lo descripto en la Oferta Técnica.</v>
      </c>
      <c r="B88" s="2"/>
      <c r="C88" s="2"/>
      <c r="D88" s="2"/>
      <c r="E88" s="2"/>
      <c r="F88" s="2"/>
      <c r="G88" s="2"/>
    </row>
    <row r="89" spans="1:9" x14ac:dyDescent="0.2">
      <c r="A89" s="2"/>
      <c r="B89" s="2"/>
      <c r="C89" s="2"/>
      <c r="D89" s="2"/>
      <c r="E89" s="2"/>
      <c r="F89" s="2"/>
      <c r="G89" s="2"/>
    </row>
    <row r="90" spans="1:9" x14ac:dyDescent="0.2">
      <c r="A90" s="2"/>
      <c r="B90" s="2"/>
      <c r="C90" s="2"/>
      <c r="D90" s="2"/>
      <c r="E90" s="2"/>
      <c r="F90" s="2"/>
      <c r="G90" s="2"/>
    </row>
    <row r="91" spans="1:9" x14ac:dyDescent="0.2">
      <c r="A91" s="2"/>
      <c r="B91" s="2"/>
      <c r="C91" s="2"/>
      <c r="D91" s="2"/>
      <c r="E91" s="2"/>
      <c r="F91" s="2"/>
      <c r="G91" s="2"/>
    </row>
    <row r="92" spans="1:9" x14ac:dyDescent="0.2">
      <c r="A92" s="2"/>
      <c r="B92" s="2"/>
      <c r="C92" s="2"/>
      <c r="D92" s="2"/>
      <c r="E92" s="2"/>
      <c r="F92" s="2"/>
      <c r="G92" s="2"/>
    </row>
    <row r="93" spans="1:9" ht="15.75" x14ac:dyDescent="0.25">
      <c r="A93" s="2"/>
      <c r="B93" s="2"/>
      <c r="C93" s="2"/>
      <c r="D93" s="768" t="s">
        <v>572</v>
      </c>
      <c r="E93" s="768"/>
      <c r="F93" s="768"/>
      <c r="H93" s="768" t="s">
        <v>572</v>
      </c>
      <c r="I93" s="768"/>
    </row>
    <row r="94" spans="1:9" ht="15.75" x14ac:dyDescent="0.25">
      <c r="A94" s="2"/>
      <c r="B94" s="2"/>
      <c r="C94" s="2"/>
      <c r="D94" s="769" t="s">
        <v>671</v>
      </c>
      <c r="E94" s="769"/>
      <c r="F94" s="769"/>
      <c r="H94" s="769" t="s">
        <v>573</v>
      </c>
      <c r="I94" s="769"/>
    </row>
    <row r="95" spans="1:9" x14ac:dyDescent="0.2">
      <c r="A95" s="2"/>
      <c r="B95" s="2"/>
      <c r="C95" s="2"/>
      <c r="D95" s="19"/>
      <c r="E95" s="19"/>
      <c r="H95" s="18"/>
      <c r="I95" s="18"/>
    </row>
    <row r="96" spans="1:9" x14ac:dyDescent="0.2">
      <c r="A96" s="2"/>
      <c r="B96" s="2"/>
      <c r="C96" s="2"/>
      <c r="D96" s="2"/>
      <c r="E96" s="2"/>
      <c r="F96" s="2"/>
      <c r="G96" s="2"/>
    </row>
    <row r="97" spans="2:2" s="2" customFormat="1" x14ac:dyDescent="0.2"/>
    <row r="98" spans="2:2" s="2" customFormat="1" x14ac:dyDescent="0.2"/>
    <row r="99" spans="2:2" s="2" customFormat="1" x14ac:dyDescent="0.2"/>
    <row r="100" spans="2:2" s="2" customFormat="1" x14ac:dyDescent="0.2"/>
    <row r="101" spans="2:2" s="2" customFormat="1" x14ac:dyDescent="0.2"/>
    <row r="102" spans="2:2" s="2" customFormat="1" x14ac:dyDescent="0.2"/>
    <row r="103" spans="2:2" s="2" customFormat="1" x14ac:dyDescent="0.2"/>
    <row r="104" spans="2:2" s="2" customFormat="1" x14ac:dyDescent="0.2"/>
    <row r="105" spans="2:2" s="2" customFormat="1" x14ac:dyDescent="0.2">
      <c r="B105" s="35"/>
    </row>
    <row r="106" spans="2:2" s="2" customFormat="1" x14ac:dyDescent="0.2">
      <c r="B106" s="35"/>
    </row>
    <row r="107" spans="2:2" s="2" customFormat="1" x14ac:dyDescent="0.2">
      <c r="B107" s="35"/>
    </row>
    <row r="108" spans="2:2" s="2" customFormat="1" x14ac:dyDescent="0.2">
      <c r="B108" s="35"/>
    </row>
    <row r="109" spans="2:2" s="2" customFormat="1" x14ac:dyDescent="0.2">
      <c r="B109" s="35"/>
    </row>
    <row r="110" spans="2:2" s="2" customFormat="1" x14ac:dyDescent="0.2">
      <c r="B110" s="35"/>
    </row>
    <row r="111" spans="2:2" s="2" customFormat="1" x14ac:dyDescent="0.2">
      <c r="B111" s="35"/>
    </row>
    <row r="112" spans="2:2" s="2" customFormat="1" x14ac:dyDescent="0.2">
      <c r="B112" s="35"/>
    </row>
    <row r="113" spans="2:2" s="2" customFormat="1" x14ac:dyDescent="0.2">
      <c r="B113" s="35"/>
    </row>
    <row r="114" spans="2:2" s="2" customFormat="1" x14ac:dyDescent="0.2">
      <c r="B114" s="35"/>
    </row>
    <row r="115" spans="2:2" s="2" customFormat="1" x14ac:dyDescent="0.2">
      <c r="B115" s="35"/>
    </row>
    <row r="116" spans="2:2" s="2" customFormat="1" x14ac:dyDescent="0.2">
      <c r="B116" s="35"/>
    </row>
    <row r="117" spans="2:2" s="2" customFormat="1" x14ac:dyDescent="0.2">
      <c r="B117" s="35"/>
    </row>
    <row r="118" spans="2:2" s="2" customFormat="1" x14ac:dyDescent="0.2">
      <c r="B118" s="35"/>
    </row>
    <row r="119" spans="2:2" s="2" customFormat="1" x14ac:dyDescent="0.2">
      <c r="B119" s="35"/>
    </row>
    <row r="120" spans="2:2" s="2" customFormat="1" x14ac:dyDescent="0.2">
      <c r="B120" s="35"/>
    </row>
    <row r="121" spans="2:2" s="2" customFormat="1" x14ac:dyDescent="0.2">
      <c r="B121" s="35"/>
    </row>
    <row r="122" spans="2:2" s="2" customFormat="1" x14ac:dyDescent="0.2">
      <c r="B122" s="35"/>
    </row>
    <row r="123" spans="2:2" s="2" customFormat="1" x14ac:dyDescent="0.2">
      <c r="B123" s="35"/>
    </row>
    <row r="124" spans="2:2" s="2" customFormat="1" x14ac:dyDescent="0.2">
      <c r="B124" s="35"/>
    </row>
    <row r="125" spans="2:2" s="2" customFormat="1" x14ac:dyDescent="0.2">
      <c r="B125" s="35"/>
    </row>
    <row r="126" spans="2:2" s="2" customFormat="1" x14ac:dyDescent="0.2">
      <c r="B126" s="35"/>
    </row>
    <row r="127" spans="2:2" s="2" customFormat="1" x14ac:dyDescent="0.2">
      <c r="B127" s="35"/>
    </row>
    <row r="128" spans="2:2" s="2" customFormat="1" x14ac:dyDescent="0.2">
      <c r="B128" s="35"/>
    </row>
    <row r="129" spans="2:2" s="2" customFormat="1" x14ac:dyDescent="0.2">
      <c r="B129" s="35"/>
    </row>
    <row r="130" spans="2:2" s="2" customFormat="1" x14ac:dyDescent="0.2">
      <c r="B130" s="35"/>
    </row>
    <row r="131" spans="2:2" s="2" customFormat="1" x14ac:dyDescent="0.2">
      <c r="B131" s="35"/>
    </row>
    <row r="132" spans="2:2" s="2" customFormat="1" x14ac:dyDescent="0.2">
      <c r="B132" s="35"/>
    </row>
    <row r="133" spans="2:2" s="2" customFormat="1" x14ac:dyDescent="0.2">
      <c r="B133" s="35"/>
    </row>
    <row r="134" spans="2:2" s="2" customFormat="1" x14ac:dyDescent="0.2">
      <c r="B134" s="35"/>
    </row>
    <row r="135" spans="2:2" s="2" customFormat="1" x14ac:dyDescent="0.2">
      <c r="B135" s="35"/>
    </row>
    <row r="136" spans="2:2" s="2" customFormat="1" x14ac:dyDescent="0.2">
      <c r="B136" s="35"/>
    </row>
    <row r="137" spans="2:2" s="2" customFormat="1" x14ac:dyDescent="0.2">
      <c r="B137" s="35"/>
    </row>
    <row r="138" spans="2:2" s="2" customFormat="1" x14ac:dyDescent="0.2">
      <c r="B138" s="35"/>
    </row>
    <row r="139" spans="2:2" s="2" customFormat="1" x14ac:dyDescent="0.2">
      <c r="B139" s="35"/>
    </row>
    <row r="140" spans="2:2" s="2" customFormat="1" x14ac:dyDescent="0.2">
      <c r="B140" s="35"/>
    </row>
    <row r="141" spans="2:2" s="2" customFormat="1" x14ac:dyDescent="0.2">
      <c r="B141" s="35"/>
    </row>
    <row r="142" spans="2:2" s="2" customFormat="1" x14ac:dyDescent="0.2">
      <c r="B142" s="35"/>
    </row>
    <row r="143" spans="2:2" s="2" customFormat="1" x14ac:dyDescent="0.2">
      <c r="B143" s="35"/>
    </row>
    <row r="144" spans="2:2" s="2" customFormat="1" x14ac:dyDescent="0.2">
      <c r="B144" s="35"/>
    </row>
    <row r="145" spans="2:2" s="2" customFormat="1" x14ac:dyDescent="0.2">
      <c r="B145" s="35"/>
    </row>
    <row r="146" spans="2:2" s="2" customFormat="1" x14ac:dyDescent="0.2">
      <c r="B146" s="35"/>
    </row>
    <row r="147" spans="2:2" s="2" customFormat="1" x14ac:dyDescent="0.2">
      <c r="B147" s="35"/>
    </row>
    <row r="148" spans="2:2" s="2" customFormat="1" x14ac:dyDescent="0.2">
      <c r="B148" s="35"/>
    </row>
    <row r="149" spans="2:2" s="2" customFormat="1" x14ac:dyDescent="0.2">
      <c r="B149" s="35"/>
    </row>
    <row r="150" spans="2:2" s="2" customFormat="1" x14ac:dyDescent="0.2">
      <c r="B150" s="35"/>
    </row>
    <row r="151" spans="2:2" s="2" customFormat="1" x14ac:dyDescent="0.2">
      <c r="B151" s="35"/>
    </row>
    <row r="152" spans="2:2" s="2" customFormat="1" x14ac:dyDescent="0.2">
      <c r="B152" s="35"/>
    </row>
    <row r="153" spans="2:2" s="2" customFormat="1" x14ac:dyDescent="0.2">
      <c r="B153" s="35"/>
    </row>
    <row r="154" spans="2:2" s="2" customFormat="1" x14ac:dyDescent="0.2">
      <c r="B154" s="35"/>
    </row>
    <row r="155" spans="2:2" s="2" customFormat="1" x14ac:dyDescent="0.2">
      <c r="B155" s="35"/>
    </row>
    <row r="156" spans="2:2" s="2" customFormat="1" x14ac:dyDescent="0.2">
      <c r="B156" s="35"/>
    </row>
    <row r="157" spans="2:2" s="2" customFormat="1" x14ac:dyDescent="0.2">
      <c r="B157" s="35"/>
    </row>
    <row r="158" spans="2:2" s="2" customFormat="1" x14ac:dyDescent="0.2">
      <c r="B158" s="35"/>
    </row>
    <row r="159" spans="2:2" s="2" customFormat="1" x14ac:dyDescent="0.2">
      <c r="B159" s="35"/>
    </row>
    <row r="160" spans="2:2" s="2" customFormat="1" x14ac:dyDescent="0.2">
      <c r="B160" s="35"/>
    </row>
    <row r="161" spans="2:2" s="2" customFormat="1" x14ac:dyDescent="0.2">
      <c r="B161" s="35"/>
    </row>
    <row r="162" spans="2:2" s="2" customFormat="1" x14ac:dyDescent="0.2">
      <c r="B162" s="35"/>
    </row>
    <row r="163" spans="2:2" s="2" customFormat="1" x14ac:dyDescent="0.2">
      <c r="B163" s="35"/>
    </row>
    <row r="164" spans="2:2" s="2" customFormat="1" x14ac:dyDescent="0.2">
      <c r="B164" s="35"/>
    </row>
    <row r="165" spans="2:2" s="2" customFormat="1" x14ac:dyDescent="0.2">
      <c r="B165" s="35"/>
    </row>
    <row r="166" spans="2:2" s="2" customFormat="1" x14ac:dyDescent="0.2">
      <c r="B166" s="35"/>
    </row>
    <row r="167" spans="2:2" s="2" customFormat="1" x14ac:dyDescent="0.2">
      <c r="B167" s="35"/>
    </row>
    <row r="168" spans="2:2" s="2" customFormat="1" x14ac:dyDescent="0.2">
      <c r="B168" s="35"/>
    </row>
    <row r="169" spans="2:2" s="2" customFormat="1" x14ac:dyDescent="0.2">
      <c r="B169" s="35"/>
    </row>
    <row r="170" spans="2:2" s="2" customFormat="1" x14ac:dyDescent="0.2">
      <c r="B170" s="35"/>
    </row>
    <row r="171" spans="2:2" s="2" customFormat="1" x14ac:dyDescent="0.2">
      <c r="B171" s="35"/>
    </row>
    <row r="172" spans="2:2" s="2" customFormat="1" x14ac:dyDescent="0.2">
      <c r="B172" s="35"/>
    </row>
    <row r="173" spans="2:2" s="2" customFormat="1" x14ac:dyDescent="0.2">
      <c r="B173" s="35"/>
    </row>
    <row r="174" spans="2:2" s="2" customFormat="1" x14ac:dyDescent="0.2">
      <c r="B174" s="35"/>
    </row>
    <row r="175" spans="2:2" s="2" customFormat="1" x14ac:dyDescent="0.2">
      <c r="B175" s="35"/>
    </row>
    <row r="176" spans="2:2" s="2" customFormat="1" x14ac:dyDescent="0.2">
      <c r="B176" s="35"/>
    </row>
    <row r="177" spans="2:2" s="2" customFormat="1" x14ac:dyDescent="0.2">
      <c r="B177" s="35"/>
    </row>
    <row r="178" spans="2:2" s="2" customFormat="1" x14ac:dyDescent="0.2">
      <c r="B178" s="35"/>
    </row>
    <row r="179" spans="2:2" s="2" customFormat="1" x14ac:dyDescent="0.2">
      <c r="B179" s="35"/>
    </row>
    <row r="180" spans="2:2" s="2" customFormat="1" x14ac:dyDescent="0.2">
      <c r="B180" s="35"/>
    </row>
    <row r="181" spans="2:2" s="2" customFormat="1" x14ac:dyDescent="0.2">
      <c r="B181" s="35"/>
    </row>
    <row r="182" spans="2:2" s="2" customFormat="1" x14ac:dyDescent="0.2">
      <c r="B182" s="35"/>
    </row>
    <row r="183" spans="2:2" s="2" customFormat="1" x14ac:dyDescent="0.2">
      <c r="B183" s="35"/>
    </row>
    <row r="184" spans="2:2" s="2" customFormat="1" x14ac:dyDescent="0.2">
      <c r="B184" s="35"/>
    </row>
    <row r="185" spans="2:2" s="2" customFormat="1" x14ac:dyDescent="0.2">
      <c r="B185" s="35"/>
    </row>
    <row r="186" spans="2:2" s="2" customFormat="1" x14ac:dyDescent="0.2">
      <c r="B186" s="35"/>
    </row>
    <row r="187" spans="2:2" s="2" customFormat="1" x14ac:dyDescent="0.2">
      <c r="B187" s="35"/>
    </row>
    <row r="188" spans="2:2" s="2" customFormat="1" x14ac:dyDescent="0.2">
      <c r="B188" s="35"/>
    </row>
    <row r="189" spans="2:2" s="2" customFormat="1" x14ac:dyDescent="0.2">
      <c r="B189" s="35"/>
    </row>
    <row r="190" spans="2:2" s="2" customFormat="1" x14ac:dyDescent="0.2">
      <c r="B190" s="35"/>
    </row>
    <row r="191" spans="2:2" s="2" customFormat="1" x14ac:dyDescent="0.2">
      <c r="B191" s="35"/>
    </row>
    <row r="192" spans="2:2" s="2" customFormat="1" x14ac:dyDescent="0.2">
      <c r="B192" s="35"/>
    </row>
    <row r="193" spans="2:2" s="2" customFormat="1" x14ac:dyDescent="0.2">
      <c r="B193" s="35"/>
    </row>
    <row r="194" spans="2:2" s="2" customFormat="1" x14ac:dyDescent="0.2">
      <c r="B194" s="35"/>
    </row>
    <row r="195" spans="2:2" s="2" customFormat="1" x14ac:dyDescent="0.2">
      <c r="B195" s="35"/>
    </row>
    <row r="196" spans="2:2" s="2" customFormat="1" x14ac:dyDescent="0.2">
      <c r="B196" s="35"/>
    </row>
    <row r="197" spans="2:2" s="2" customFormat="1" x14ac:dyDescent="0.2">
      <c r="B197" s="35"/>
    </row>
    <row r="198" spans="2:2" s="2" customFormat="1" x14ac:dyDescent="0.2">
      <c r="B198" s="35"/>
    </row>
    <row r="199" spans="2:2" s="2" customFormat="1" x14ac:dyDescent="0.2">
      <c r="B199" s="35"/>
    </row>
    <row r="200" spans="2:2" s="2" customFormat="1" x14ac:dyDescent="0.2">
      <c r="B200" s="35"/>
    </row>
    <row r="201" spans="2:2" s="2" customFormat="1" x14ac:dyDescent="0.2">
      <c r="B201" s="35"/>
    </row>
    <row r="202" spans="2:2" s="2" customFormat="1" x14ac:dyDescent="0.2">
      <c r="B202" s="35"/>
    </row>
    <row r="203" spans="2:2" s="2" customFormat="1" x14ac:dyDescent="0.2">
      <c r="B203" s="35"/>
    </row>
    <row r="204" spans="2:2" s="2" customFormat="1" x14ac:dyDescent="0.2">
      <c r="B204" s="35"/>
    </row>
  </sheetData>
  <sheetProtection algorithmName="SHA-512" hashValue="eYDbURuzn+ktXM6FgFVLdUFP7RMVWT5PIvlD4rV0N0Os9UydwStTMZu/18BgkGIKL8T36KAd/fDJhOVpTfHmhg==" saltValue="X1Vnii6lMWnxoobPCgnjwg==" spinCount="100000" sheet="1" objects="1" scenarios="1"/>
  <protectedRanges>
    <protectedRange sqref="E39:E44 D9:G9 D49:D64 D10:E14 D16:E16 D25:E26 D39:D47 D29:D37 D20:E22 D17 D19 D18:E18 D23:D24 D72:G84 D65:E69 D71:E71 F10:G71" name="Rango1"/>
    <protectedRange sqref="D38:E38 D15:E15 D28:E28 E49:E64 E45:E47 E37 E17 E19 E23:E24" name="Rango1_2"/>
    <protectedRange sqref="D27" name="Rango1_3"/>
    <protectedRange sqref="E27" name="Rango1_2_2"/>
    <protectedRange sqref="E29:E34 E36 D70:E70" name="Rango1_4"/>
    <protectedRange sqref="E35" name="Rango1_2_1"/>
  </protectedRanges>
  <mergeCells count="13">
    <mergeCell ref="D93:F93"/>
    <mergeCell ref="H93:I93"/>
    <mergeCell ref="D94:F94"/>
    <mergeCell ref="H94:I94"/>
    <mergeCell ref="A85:F85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8" fitToHeight="0" orientation="landscape" r:id="rId1"/>
  <headerFooter>
    <oddHeader>&amp;L&amp;G&amp;R&amp;G</oddHeader>
  </headerFooter>
  <rowBreaks count="1" manualBreakCount="1">
    <brk id="37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2"/>
  <sheetViews>
    <sheetView topLeftCell="A14" zoomScaleNormal="100" workbookViewId="0">
      <selection activeCell="C101" sqref="C101"/>
    </sheetView>
  </sheetViews>
  <sheetFormatPr baseColWidth="10" defaultColWidth="11.42578125" defaultRowHeight="15.75" x14ac:dyDescent="0.25"/>
  <cols>
    <col min="1" max="1" width="4.42578125" style="21" customWidth="1"/>
    <col min="2" max="2" width="5.5703125" style="21" customWidth="1"/>
    <col min="3" max="3" width="70" style="20" customWidth="1"/>
    <col min="4" max="4" width="6.7109375" style="27" customWidth="1"/>
    <col min="5" max="5" width="6.7109375" style="21" customWidth="1"/>
    <col min="6" max="6" width="12.85546875" style="20" bestFit="1" customWidth="1"/>
    <col min="7" max="7" width="16.7109375" style="20" bestFit="1" customWidth="1"/>
    <col min="8" max="8" width="12.85546875" style="20" bestFit="1" customWidth="1"/>
    <col min="9" max="9" width="18.7109375" style="20" bestFit="1" customWidth="1"/>
    <col min="10" max="233" width="11.5703125" style="20"/>
    <col min="234" max="235" width="5.7109375" style="20" customWidth="1"/>
    <col min="236" max="236" width="118.140625" style="20" customWidth="1"/>
    <col min="237" max="238" width="6.7109375" style="20" customWidth="1"/>
    <col min="239" max="242" width="15.7109375" style="20" customWidth="1"/>
    <col min="243" max="489" width="11.5703125" style="20"/>
    <col min="490" max="491" width="5.7109375" style="20" customWidth="1"/>
    <col min="492" max="492" width="118.140625" style="20" customWidth="1"/>
    <col min="493" max="494" width="6.7109375" style="20" customWidth="1"/>
    <col min="495" max="498" width="15.7109375" style="20" customWidth="1"/>
    <col min="499" max="745" width="11.5703125" style="20"/>
    <col min="746" max="747" width="5.7109375" style="20" customWidth="1"/>
    <col min="748" max="748" width="118.140625" style="20" customWidth="1"/>
    <col min="749" max="750" width="6.7109375" style="20" customWidth="1"/>
    <col min="751" max="754" width="15.7109375" style="20" customWidth="1"/>
    <col min="755" max="1001" width="11.5703125" style="20"/>
    <col min="1002" max="1003" width="5.7109375" style="20" customWidth="1"/>
    <col min="1004" max="1004" width="118.140625" style="20" customWidth="1"/>
    <col min="1005" max="1006" width="6.7109375" style="20" customWidth="1"/>
    <col min="1007" max="1010" width="15.7109375" style="20" customWidth="1"/>
    <col min="1011" max="1257" width="11.5703125" style="20"/>
    <col min="1258" max="1259" width="5.7109375" style="20" customWidth="1"/>
    <col min="1260" max="1260" width="118.140625" style="20" customWidth="1"/>
    <col min="1261" max="1262" width="6.7109375" style="20" customWidth="1"/>
    <col min="1263" max="1266" width="15.7109375" style="20" customWidth="1"/>
    <col min="1267" max="1513" width="11.5703125" style="20"/>
    <col min="1514" max="1515" width="5.7109375" style="20" customWidth="1"/>
    <col min="1516" max="1516" width="118.140625" style="20" customWidth="1"/>
    <col min="1517" max="1518" width="6.7109375" style="20" customWidth="1"/>
    <col min="1519" max="1522" width="15.7109375" style="20" customWidth="1"/>
    <col min="1523" max="1769" width="11.5703125" style="20"/>
    <col min="1770" max="1771" width="5.7109375" style="20" customWidth="1"/>
    <col min="1772" max="1772" width="118.140625" style="20" customWidth="1"/>
    <col min="1773" max="1774" width="6.7109375" style="20" customWidth="1"/>
    <col min="1775" max="1778" width="15.7109375" style="20" customWidth="1"/>
    <col min="1779" max="2025" width="11.5703125" style="20"/>
    <col min="2026" max="2027" width="5.7109375" style="20" customWidth="1"/>
    <col min="2028" max="2028" width="118.140625" style="20" customWidth="1"/>
    <col min="2029" max="2030" width="6.7109375" style="20" customWidth="1"/>
    <col min="2031" max="2034" width="15.7109375" style="20" customWidth="1"/>
    <col min="2035" max="2281" width="11.5703125" style="20"/>
    <col min="2282" max="2283" width="5.7109375" style="20" customWidth="1"/>
    <col min="2284" max="2284" width="118.140625" style="20" customWidth="1"/>
    <col min="2285" max="2286" width="6.7109375" style="20" customWidth="1"/>
    <col min="2287" max="2290" width="15.7109375" style="20" customWidth="1"/>
    <col min="2291" max="2537" width="11.5703125" style="20"/>
    <col min="2538" max="2539" width="5.7109375" style="20" customWidth="1"/>
    <col min="2540" max="2540" width="118.140625" style="20" customWidth="1"/>
    <col min="2541" max="2542" width="6.7109375" style="20" customWidth="1"/>
    <col min="2543" max="2546" width="15.7109375" style="20" customWidth="1"/>
    <col min="2547" max="2793" width="11.5703125" style="20"/>
    <col min="2794" max="2795" width="5.7109375" style="20" customWidth="1"/>
    <col min="2796" max="2796" width="118.140625" style="20" customWidth="1"/>
    <col min="2797" max="2798" width="6.7109375" style="20" customWidth="1"/>
    <col min="2799" max="2802" width="15.7109375" style="20" customWidth="1"/>
    <col min="2803" max="3049" width="11.5703125" style="20"/>
    <col min="3050" max="3051" width="5.7109375" style="20" customWidth="1"/>
    <col min="3052" max="3052" width="118.140625" style="20" customWidth="1"/>
    <col min="3053" max="3054" width="6.7109375" style="20" customWidth="1"/>
    <col min="3055" max="3058" width="15.7109375" style="20" customWidth="1"/>
    <col min="3059" max="3305" width="11.5703125" style="20"/>
    <col min="3306" max="3307" width="5.7109375" style="20" customWidth="1"/>
    <col min="3308" max="3308" width="118.140625" style="20" customWidth="1"/>
    <col min="3309" max="3310" width="6.7109375" style="20" customWidth="1"/>
    <col min="3311" max="3314" width="15.7109375" style="20" customWidth="1"/>
    <col min="3315" max="3561" width="11.5703125" style="20"/>
    <col min="3562" max="3563" width="5.7109375" style="20" customWidth="1"/>
    <col min="3564" max="3564" width="118.140625" style="20" customWidth="1"/>
    <col min="3565" max="3566" width="6.7109375" style="20" customWidth="1"/>
    <col min="3567" max="3570" width="15.7109375" style="20" customWidth="1"/>
    <col min="3571" max="3817" width="11.5703125" style="20"/>
    <col min="3818" max="3819" width="5.7109375" style="20" customWidth="1"/>
    <col min="3820" max="3820" width="118.140625" style="20" customWidth="1"/>
    <col min="3821" max="3822" width="6.7109375" style="20" customWidth="1"/>
    <col min="3823" max="3826" width="15.7109375" style="20" customWidth="1"/>
    <col min="3827" max="4073" width="11.5703125" style="20"/>
    <col min="4074" max="4075" width="5.7109375" style="20" customWidth="1"/>
    <col min="4076" max="4076" width="118.140625" style="20" customWidth="1"/>
    <col min="4077" max="4078" width="6.7109375" style="20" customWidth="1"/>
    <col min="4079" max="4082" width="15.7109375" style="20" customWidth="1"/>
    <col min="4083" max="4329" width="11.5703125" style="20"/>
    <col min="4330" max="4331" width="5.7109375" style="20" customWidth="1"/>
    <col min="4332" max="4332" width="118.140625" style="20" customWidth="1"/>
    <col min="4333" max="4334" width="6.7109375" style="20" customWidth="1"/>
    <col min="4335" max="4338" width="15.7109375" style="20" customWidth="1"/>
    <col min="4339" max="4585" width="11.5703125" style="20"/>
    <col min="4586" max="4587" width="5.7109375" style="20" customWidth="1"/>
    <col min="4588" max="4588" width="118.140625" style="20" customWidth="1"/>
    <col min="4589" max="4590" width="6.7109375" style="20" customWidth="1"/>
    <col min="4591" max="4594" width="15.7109375" style="20" customWidth="1"/>
    <col min="4595" max="4841" width="11.5703125" style="20"/>
    <col min="4842" max="4843" width="5.7109375" style="20" customWidth="1"/>
    <col min="4844" max="4844" width="118.140625" style="20" customWidth="1"/>
    <col min="4845" max="4846" width="6.7109375" style="20" customWidth="1"/>
    <col min="4847" max="4850" width="15.7109375" style="20" customWidth="1"/>
    <col min="4851" max="5097" width="11.5703125" style="20"/>
    <col min="5098" max="5099" width="5.7109375" style="20" customWidth="1"/>
    <col min="5100" max="5100" width="118.140625" style="20" customWidth="1"/>
    <col min="5101" max="5102" width="6.7109375" style="20" customWidth="1"/>
    <col min="5103" max="5106" width="15.7109375" style="20" customWidth="1"/>
    <col min="5107" max="5353" width="11.5703125" style="20"/>
    <col min="5354" max="5355" width="5.7109375" style="20" customWidth="1"/>
    <col min="5356" max="5356" width="118.140625" style="20" customWidth="1"/>
    <col min="5357" max="5358" width="6.7109375" style="20" customWidth="1"/>
    <col min="5359" max="5362" width="15.7109375" style="20" customWidth="1"/>
    <col min="5363" max="5609" width="11.5703125" style="20"/>
    <col min="5610" max="5611" width="5.7109375" style="20" customWidth="1"/>
    <col min="5612" max="5612" width="118.140625" style="20" customWidth="1"/>
    <col min="5613" max="5614" width="6.7109375" style="20" customWidth="1"/>
    <col min="5615" max="5618" width="15.7109375" style="20" customWidth="1"/>
    <col min="5619" max="5865" width="11.5703125" style="20"/>
    <col min="5866" max="5867" width="5.7109375" style="20" customWidth="1"/>
    <col min="5868" max="5868" width="118.140625" style="20" customWidth="1"/>
    <col min="5869" max="5870" width="6.7109375" style="20" customWidth="1"/>
    <col min="5871" max="5874" width="15.7109375" style="20" customWidth="1"/>
    <col min="5875" max="6121" width="11.5703125" style="20"/>
    <col min="6122" max="6123" width="5.7109375" style="20" customWidth="1"/>
    <col min="6124" max="6124" width="118.140625" style="20" customWidth="1"/>
    <col min="6125" max="6126" width="6.7109375" style="20" customWidth="1"/>
    <col min="6127" max="6130" width="15.7109375" style="20" customWidth="1"/>
    <col min="6131" max="6377" width="11.5703125" style="20"/>
    <col min="6378" max="6379" width="5.7109375" style="20" customWidth="1"/>
    <col min="6380" max="6380" width="118.140625" style="20" customWidth="1"/>
    <col min="6381" max="6382" width="6.7109375" style="20" customWidth="1"/>
    <col min="6383" max="6386" width="15.7109375" style="20" customWidth="1"/>
    <col min="6387" max="6633" width="11.5703125" style="20"/>
    <col min="6634" max="6635" width="5.7109375" style="20" customWidth="1"/>
    <col min="6636" max="6636" width="118.140625" style="20" customWidth="1"/>
    <col min="6637" max="6638" width="6.7109375" style="20" customWidth="1"/>
    <col min="6639" max="6642" width="15.7109375" style="20" customWidth="1"/>
    <col min="6643" max="6889" width="11.5703125" style="20"/>
    <col min="6890" max="6891" width="5.7109375" style="20" customWidth="1"/>
    <col min="6892" max="6892" width="118.140625" style="20" customWidth="1"/>
    <col min="6893" max="6894" width="6.7109375" style="20" customWidth="1"/>
    <col min="6895" max="6898" width="15.7109375" style="20" customWidth="1"/>
    <col min="6899" max="7145" width="11.5703125" style="20"/>
    <col min="7146" max="7147" width="5.7109375" style="20" customWidth="1"/>
    <col min="7148" max="7148" width="118.140625" style="20" customWidth="1"/>
    <col min="7149" max="7150" width="6.7109375" style="20" customWidth="1"/>
    <col min="7151" max="7154" width="15.7109375" style="20" customWidth="1"/>
    <col min="7155" max="7401" width="11.5703125" style="20"/>
    <col min="7402" max="7403" width="5.7109375" style="20" customWidth="1"/>
    <col min="7404" max="7404" width="118.140625" style="20" customWidth="1"/>
    <col min="7405" max="7406" width="6.7109375" style="20" customWidth="1"/>
    <col min="7407" max="7410" width="15.7109375" style="20" customWidth="1"/>
    <col min="7411" max="7657" width="11.5703125" style="20"/>
    <col min="7658" max="7659" width="5.7109375" style="20" customWidth="1"/>
    <col min="7660" max="7660" width="118.140625" style="20" customWidth="1"/>
    <col min="7661" max="7662" width="6.7109375" style="20" customWidth="1"/>
    <col min="7663" max="7666" width="15.7109375" style="20" customWidth="1"/>
    <col min="7667" max="7913" width="11.5703125" style="20"/>
    <col min="7914" max="7915" width="5.7109375" style="20" customWidth="1"/>
    <col min="7916" max="7916" width="118.140625" style="20" customWidth="1"/>
    <col min="7917" max="7918" width="6.7109375" style="20" customWidth="1"/>
    <col min="7919" max="7922" width="15.7109375" style="20" customWidth="1"/>
    <col min="7923" max="8169" width="11.5703125" style="20"/>
    <col min="8170" max="8171" width="5.7109375" style="20" customWidth="1"/>
    <col min="8172" max="8172" width="118.140625" style="20" customWidth="1"/>
    <col min="8173" max="8174" width="6.7109375" style="20" customWidth="1"/>
    <col min="8175" max="8178" width="15.7109375" style="20" customWidth="1"/>
    <col min="8179" max="8425" width="11.5703125" style="20"/>
    <col min="8426" max="8427" width="5.7109375" style="20" customWidth="1"/>
    <col min="8428" max="8428" width="118.140625" style="20" customWidth="1"/>
    <col min="8429" max="8430" width="6.7109375" style="20" customWidth="1"/>
    <col min="8431" max="8434" width="15.7109375" style="20" customWidth="1"/>
    <col min="8435" max="8681" width="11.5703125" style="20"/>
    <col min="8682" max="8683" width="5.7109375" style="20" customWidth="1"/>
    <col min="8684" max="8684" width="118.140625" style="20" customWidth="1"/>
    <col min="8685" max="8686" width="6.7109375" style="20" customWidth="1"/>
    <col min="8687" max="8690" width="15.7109375" style="20" customWidth="1"/>
    <col min="8691" max="8937" width="11.5703125" style="20"/>
    <col min="8938" max="8939" width="5.7109375" style="20" customWidth="1"/>
    <col min="8940" max="8940" width="118.140625" style="20" customWidth="1"/>
    <col min="8941" max="8942" width="6.7109375" style="20" customWidth="1"/>
    <col min="8943" max="8946" width="15.7109375" style="20" customWidth="1"/>
    <col min="8947" max="9193" width="11.5703125" style="20"/>
    <col min="9194" max="9195" width="5.7109375" style="20" customWidth="1"/>
    <col min="9196" max="9196" width="118.140625" style="20" customWidth="1"/>
    <col min="9197" max="9198" width="6.7109375" style="20" customWidth="1"/>
    <col min="9199" max="9202" width="15.7109375" style="20" customWidth="1"/>
    <col min="9203" max="9449" width="11.5703125" style="20"/>
    <col min="9450" max="9451" width="5.7109375" style="20" customWidth="1"/>
    <col min="9452" max="9452" width="118.140625" style="20" customWidth="1"/>
    <col min="9453" max="9454" width="6.7109375" style="20" customWidth="1"/>
    <col min="9455" max="9458" width="15.7109375" style="20" customWidth="1"/>
    <col min="9459" max="9705" width="11.5703125" style="20"/>
    <col min="9706" max="9707" width="5.7109375" style="20" customWidth="1"/>
    <col min="9708" max="9708" width="118.140625" style="20" customWidth="1"/>
    <col min="9709" max="9710" width="6.7109375" style="20" customWidth="1"/>
    <col min="9711" max="9714" width="15.7109375" style="20" customWidth="1"/>
    <col min="9715" max="9961" width="11.5703125" style="20"/>
    <col min="9962" max="9963" width="5.7109375" style="20" customWidth="1"/>
    <col min="9964" max="9964" width="118.140625" style="20" customWidth="1"/>
    <col min="9965" max="9966" width="6.7109375" style="20" customWidth="1"/>
    <col min="9967" max="9970" width="15.7109375" style="20" customWidth="1"/>
    <col min="9971" max="10217" width="11.5703125" style="20"/>
    <col min="10218" max="10219" width="5.7109375" style="20" customWidth="1"/>
    <col min="10220" max="10220" width="118.140625" style="20" customWidth="1"/>
    <col min="10221" max="10222" width="6.7109375" style="20" customWidth="1"/>
    <col min="10223" max="10226" width="15.7109375" style="20" customWidth="1"/>
    <col min="10227" max="10473" width="11.5703125" style="20"/>
    <col min="10474" max="10475" width="5.7109375" style="20" customWidth="1"/>
    <col min="10476" max="10476" width="118.140625" style="20" customWidth="1"/>
    <col min="10477" max="10478" width="6.7109375" style="20" customWidth="1"/>
    <col min="10479" max="10482" width="15.7109375" style="20" customWidth="1"/>
    <col min="10483" max="10729" width="11.5703125" style="20"/>
    <col min="10730" max="10731" width="5.7109375" style="20" customWidth="1"/>
    <col min="10732" max="10732" width="118.140625" style="20" customWidth="1"/>
    <col min="10733" max="10734" width="6.7109375" style="20" customWidth="1"/>
    <col min="10735" max="10738" width="15.7109375" style="20" customWidth="1"/>
    <col min="10739" max="10985" width="11.5703125" style="20"/>
    <col min="10986" max="10987" width="5.7109375" style="20" customWidth="1"/>
    <col min="10988" max="10988" width="118.140625" style="20" customWidth="1"/>
    <col min="10989" max="10990" width="6.7109375" style="20" customWidth="1"/>
    <col min="10991" max="10994" width="15.7109375" style="20" customWidth="1"/>
    <col min="10995" max="11241" width="11.5703125" style="20"/>
    <col min="11242" max="11243" width="5.7109375" style="20" customWidth="1"/>
    <col min="11244" max="11244" width="118.140625" style="20" customWidth="1"/>
    <col min="11245" max="11246" width="6.7109375" style="20" customWidth="1"/>
    <col min="11247" max="11250" width="15.7109375" style="20" customWidth="1"/>
    <col min="11251" max="11497" width="11.5703125" style="20"/>
    <col min="11498" max="11499" width="5.7109375" style="20" customWidth="1"/>
    <col min="11500" max="11500" width="118.140625" style="20" customWidth="1"/>
    <col min="11501" max="11502" width="6.7109375" style="20" customWidth="1"/>
    <col min="11503" max="11506" width="15.7109375" style="20" customWidth="1"/>
    <col min="11507" max="11753" width="11.5703125" style="20"/>
    <col min="11754" max="11755" width="5.7109375" style="20" customWidth="1"/>
    <col min="11756" max="11756" width="118.140625" style="20" customWidth="1"/>
    <col min="11757" max="11758" width="6.7109375" style="20" customWidth="1"/>
    <col min="11759" max="11762" width="15.7109375" style="20" customWidth="1"/>
    <col min="11763" max="12009" width="11.5703125" style="20"/>
    <col min="12010" max="12011" width="5.7109375" style="20" customWidth="1"/>
    <col min="12012" max="12012" width="118.140625" style="20" customWidth="1"/>
    <col min="12013" max="12014" width="6.7109375" style="20" customWidth="1"/>
    <col min="12015" max="12018" width="15.7109375" style="20" customWidth="1"/>
    <col min="12019" max="12265" width="11.5703125" style="20"/>
    <col min="12266" max="12267" width="5.7109375" style="20" customWidth="1"/>
    <col min="12268" max="12268" width="118.140625" style="20" customWidth="1"/>
    <col min="12269" max="12270" width="6.7109375" style="20" customWidth="1"/>
    <col min="12271" max="12274" width="15.7109375" style="20" customWidth="1"/>
    <col min="12275" max="12521" width="11.5703125" style="20"/>
    <col min="12522" max="12523" width="5.7109375" style="20" customWidth="1"/>
    <col min="12524" max="12524" width="118.140625" style="20" customWidth="1"/>
    <col min="12525" max="12526" width="6.7109375" style="20" customWidth="1"/>
    <col min="12527" max="12530" width="15.7109375" style="20" customWidth="1"/>
    <col min="12531" max="12777" width="11.5703125" style="20"/>
    <col min="12778" max="12779" width="5.7109375" style="20" customWidth="1"/>
    <col min="12780" max="12780" width="118.140625" style="20" customWidth="1"/>
    <col min="12781" max="12782" width="6.7109375" style="20" customWidth="1"/>
    <col min="12783" max="12786" width="15.7109375" style="20" customWidth="1"/>
    <col min="12787" max="13033" width="11.5703125" style="20"/>
    <col min="13034" max="13035" width="5.7109375" style="20" customWidth="1"/>
    <col min="13036" max="13036" width="118.140625" style="20" customWidth="1"/>
    <col min="13037" max="13038" width="6.7109375" style="20" customWidth="1"/>
    <col min="13039" max="13042" width="15.7109375" style="20" customWidth="1"/>
    <col min="13043" max="13289" width="11.5703125" style="20"/>
    <col min="13290" max="13291" width="5.7109375" style="20" customWidth="1"/>
    <col min="13292" max="13292" width="118.140625" style="20" customWidth="1"/>
    <col min="13293" max="13294" width="6.7109375" style="20" customWidth="1"/>
    <col min="13295" max="13298" width="15.7109375" style="20" customWidth="1"/>
    <col min="13299" max="13545" width="11.5703125" style="20"/>
    <col min="13546" max="13547" width="5.7109375" style="20" customWidth="1"/>
    <col min="13548" max="13548" width="118.140625" style="20" customWidth="1"/>
    <col min="13549" max="13550" width="6.7109375" style="20" customWidth="1"/>
    <col min="13551" max="13554" width="15.7109375" style="20" customWidth="1"/>
    <col min="13555" max="13801" width="11.5703125" style="20"/>
    <col min="13802" max="13803" width="5.7109375" style="20" customWidth="1"/>
    <col min="13804" max="13804" width="118.140625" style="20" customWidth="1"/>
    <col min="13805" max="13806" width="6.7109375" style="20" customWidth="1"/>
    <col min="13807" max="13810" width="15.7109375" style="20" customWidth="1"/>
    <col min="13811" max="14057" width="11.5703125" style="20"/>
    <col min="14058" max="14059" width="5.7109375" style="20" customWidth="1"/>
    <col min="14060" max="14060" width="118.140625" style="20" customWidth="1"/>
    <col min="14061" max="14062" width="6.7109375" style="20" customWidth="1"/>
    <col min="14063" max="14066" width="15.7109375" style="20" customWidth="1"/>
    <col min="14067" max="14313" width="11.5703125" style="20"/>
    <col min="14314" max="14315" width="5.7109375" style="20" customWidth="1"/>
    <col min="14316" max="14316" width="118.140625" style="20" customWidth="1"/>
    <col min="14317" max="14318" width="6.7109375" style="20" customWidth="1"/>
    <col min="14319" max="14322" width="15.7109375" style="20" customWidth="1"/>
    <col min="14323" max="14569" width="11.5703125" style="20"/>
    <col min="14570" max="14571" width="5.7109375" style="20" customWidth="1"/>
    <col min="14572" max="14572" width="118.140625" style="20" customWidth="1"/>
    <col min="14573" max="14574" width="6.7109375" style="20" customWidth="1"/>
    <col min="14575" max="14578" width="15.7109375" style="20" customWidth="1"/>
    <col min="14579" max="14825" width="11.5703125" style="20"/>
    <col min="14826" max="14827" width="5.7109375" style="20" customWidth="1"/>
    <col min="14828" max="14828" width="118.140625" style="20" customWidth="1"/>
    <col min="14829" max="14830" width="6.7109375" style="20" customWidth="1"/>
    <col min="14831" max="14834" width="15.7109375" style="20" customWidth="1"/>
    <col min="14835" max="15081" width="11.5703125" style="20"/>
    <col min="15082" max="15083" width="5.7109375" style="20" customWidth="1"/>
    <col min="15084" max="15084" width="118.140625" style="20" customWidth="1"/>
    <col min="15085" max="15086" width="6.7109375" style="20" customWidth="1"/>
    <col min="15087" max="15090" width="15.7109375" style="20" customWidth="1"/>
    <col min="15091" max="15337" width="11.5703125" style="20"/>
    <col min="15338" max="15339" width="5.7109375" style="20" customWidth="1"/>
    <col min="15340" max="15340" width="118.140625" style="20" customWidth="1"/>
    <col min="15341" max="15342" width="6.7109375" style="20" customWidth="1"/>
    <col min="15343" max="15346" width="15.7109375" style="20" customWidth="1"/>
    <col min="15347" max="15593" width="11.5703125" style="20"/>
    <col min="15594" max="15595" width="5.7109375" style="20" customWidth="1"/>
    <col min="15596" max="15596" width="118.140625" style="20" customWidth="1"/>
    <col min="15597" max="15598" width="6.7109375" style="20" customWidth="1"/>
    <col min="15599" max="15602" width="15.7109375" style="20" customWidth="1"/>
    <col min="15603" max="15849" width="11.5703125" style="20"/>
    <col min="15850" max="15851" width="5.7109375" style="20" customWidth="1"/>
    <col min="15852" max="15852" width="118.140625" style="20" customWidth="1"/>
    <col min="15853" max="15854" width="6.7109375" style="20" customWidth="1"/>
    <col min="15855" max="15858" width="15.7109375" style="20" customWidth="1"/>
    <col min="15859" max="16105" width="11.5703125" style="20"/>
    <col min="16106" max="16107" width="5.7109375" style="20" customWidth="1"/>
    <col min="16108" max="16108" width="118.140625" style="20" customWidth="1"/>
    <col min="16109" max="16110" width="6.7109375" style="20" customWidth="1"/>
    <col min="16111" max="16114" width="15.7109375" style="20" customWidth="1"/>
    <col min="16115" max="16369" width="11.5703125" style="20"/>
    <col min="16370" max="16384" width="11.5703125" style="20" customWidth="1"/>
  </cols>
  <sheetData>
    <row r="1" spans="1:9" ht="66" customHeight="1" thickBot="1" x14ac:dyDescent="0.3">
      <c r="A1" s="747" t="s">
        <v>414</v>
      </c>
      <c r="B1" s="748"/>
      <c r="C1" s="748"/>
      <c r="D1" s="748"/>
      <c r="E1" s="748"/>
      <c r="F1" s="748"/>
      <c r="G1" s="748"/>
      <c r="H1" s="748"/>
      <c r="I1" s="749"/>
    </row>
    <row r="2" spans="1:9" ht="5.0999999999999996" customHeight="1" thickBot="1" x14ac:dyDescent="0.3"/>
    <row r="3" spans="1:9" ht="22.9" customHeight="1" thickBot="1" x14ac:dyDescent="0.3">
      <c r="A3" s="750" t="str">
        <f>+INDICE!C10</f>
        <v>C-1.3 Provisiones Complementarias y Obras Electromecánicas ET PI San Rafael 132 kV</v>
      </c>
      <c r="B3" s="751"/>
      <c r="C3" s="751"/>
      <c r="D3" s="751"/>
      <c r="E3" s="751"/>
      <c r="F3" s="751"/>
      <c r="G3" s="751"/>
      <c r="H3" s="751"/>
      <c r="I3" s="751"/>
    </row>
    <row r="4" spans="1:9" ht="10.15" customHeight="1" thickBot="1" x14ac:dyDescent="0.3"/>
    <row r="5" spans="1:9" ht="15" customHeight="1" x14ac:dyDescent="0.25">
      <c r="A5" s="753" t="s">
        <v>28</v>
      </c>
      <c r="B5" s="756" t="s">
        <v>29</v>
      </c>
      <c r="C5" s="28"/>
      <c r="D5" s="759" t="s">
        <v>30</v>
      </c>
      <c r="E5" s="759" t="s">
        <v>31</v>
      </c>
      <c r="F5" s="762" t="s">
        <v>32</v>
      </c>
      <c r="G5" s="763"/>
      <c r="H5" s="762" t="s">
        <v>33</v>
      </c>
      <c r="I5" s="765"/>
    </row>
    <row r="6" spans="1:9" ht="18" customHeight="1" x14ac:dyDescent="0.25">
      <c r="A6" s="754"/>
      <c r="B6" s="757"/>
      <c r="C6" s="29" t="s">
        <v>34</v>
      </c>
      <c r="D6" s="760"/>
      <c r="E6" s="760"/>
      <c r="F6" s="764"/>
      <c r="G6" s="764"/>
      <c r="H6" s="764"/>
      <c r="I6" s="766"/>
    </row>
    <row r="7" spans="1:9" ht="33" customHeight="1" thickBot="1" x14ac:dyDescent="0.3">
      <c r="A7" s="755"/>
      <c r="B7" s="758"/>
      <c r="C7" s="30"/>
      <c r="D7" s="761"/>
      <c r="E7" s="761"/>
      <c r="F7" s="31" t="s">
        <v>21</v>
      </c>
      <c r="G7" s="31" t="s">
        <v>22</v>
      </c>
      <c r="H7" s="31" t="s">
        <v>21</v>
      </c>
      <c r="I7" s="32" t="s">
        <v>22</v>
      </c>
    </row>
    <row r="8" spans="1:9" s="76" customFormat="1" ht="15" x14ac:dyDescent="0.25">
      <c r="A8" s="72">
        <v>1</v>
      </c>
      <c r="B8" s="386"/>
      <c r="C8" s="387" t="s">
        <v>170</v>
      </c>
      <c r="D8" s="388"/>
      <c r="E8" s="391"/>
      <c r="F8" s="392"/>
      <c r="G8" s="393"/>
      <c r="H8" s="394">
        <f>SUM(H9:H10)</f>
        <v>0</v>
      </c>
      <c r="I8" s="395">
        <f>SUM(I9:I10)</f>
        <v>0</v>
      </c>
    </row>
    <row r="9" spans="1:9" s="33" customFormat="1" ht="38.25" x14ac:dyDescent="0.25">
      <c r="A9" s="58"/>
      <c r="B9" s="71" t="s">
        <v>35</v>
      </c>
      <c r="C9" s="61" t="s">
        <v>171</v>
      </c>
      <c r="D9" s="328" t="s">
        <v>36</v>
      </c>
      <c r="E9" s="396">
        <v>1</v>
      </c>
      <c r="F9" s="397"/>
      <c r="G9" s="372"/>
      <c r="H9" s="376">
        <f>+F9*E9</f>
        <v>0</v>
      </c>
      <c r="I9" s="377">
        <f>+E9*G9</f>
        <v>0</v>
      </c>
    </row>
    <row r="10" spans="1:9" s="33" customFormat="1" ht="15" x14ac:dyDescent="0.25">
      <c r="A10" s="58"/>
      <c r="B10" s="57" t="s">
        <v>106</v>
      </c>
      <c r="C10" s="51" t="s">
        <v>172</v>
      </c>
      <c r="D10" s="328" t="s">
        <v>36</v>
      </c>
      <c r="E10" s="396">
        <v>1</v>
      </c>
      <c r="F10" s="397"/>
      <c r="G10" s="372"/>
      <c r="H10" s="376">
        <f>+F10*E10</f>
        <v>0</v>
      </c>
      <c r="I10" s="377">
        <f>+E10*G10</f>
        <v>0</v>
      </c>
    </row>
    <row r="11" spans="1:9" s="33" customFormat="1" ht="5.25" customHeight="1" x14ac:dyDescent="0.25">
      <c r="A11" s="58"/>
      <c r="B11" s="57"/>
      <c r="C11" s="51"/>
      <c r="D11" s="328"/>
      <c r="E11" s="396"/>
      <c r="F11" s="397"/>
      <c r="G11" s="398"/>
      <c r="H11" s="376"/>
      <c r="I11" s="377"/>
    </row>
    <row r="12" spans="1:9" s="33" customFormat="1" ht="15" x14ac:dyDescent="0.25">
      <c r="A12" s="37">
        <v>2</v>
      </c>
      <c r="B12" s="36"/>
      <c r="C12" s="48" t="s">
        <v>173</v>
      </c>
      <c r="D12" s="320"/>
      <c r="E12" s="371"/>
      <c r="F12" s="345"/>
      <c r="G12" s="372"/>
      <c r="H12" s="373">
        <f>+SUM(H13:H16)</f>
        <v>0</v>
      </c>
      <c r="I12" s="374">
        <f>+SUM(I13:I16)</f>
        <v>0</v>
      </c>
    </row>
    <row r="13" spans="1:9" s="33" customFormat="1" ht="15" x14ac:dyDescent="0.25">
      <c r="A13" s="37"/>
      <c r="B13" s="36" t="s">
        <v>37</v>
      </c>
      <c r="C13" s="111" t="s">
        <v>278</v>
      </c>
      <c r="D13" s="320" t="s">
        <v>36</v>
      </c>
      <c r="E13" s="378">
        <v>1</v>
      </c>
      <c r="F13" s="397"/>
      <c r="G13" s="372"/>
      <c r="H13" s="376">
        <f>+F13*E13</f>
        <v>0</v>
      </c>
      <c r="I13" s="377">
        <f>+G13*E13</f>
        <v>0</v>
      </c>
    </row>
    <row r="14" spans="1:9" s="33" customFormat="1" ht="15" x14ac:dyDescent="0.25">
      <c r="A14" s="37"/>
      <c r="B14" s="36" t="s">
        <v>39</v>
      </c>
      <c r="C14" s="116" t="s">
        <v>279</v>
      </c>
      <c r="D14" s="320" t="s">
        <v>36</v>
      </c>
      <c r="E14" s="378">
        <v>1</v>
      </c>
      <c r="F14" s="397"/>
      <c r="G14" s="372"/>
      <c r="H14" s="376">
        <f>+F14*E14</f>
        <v>0</v>
      </c>
      <c r="I14" s="377">
        <f>+G14*E14</f>
        <v>0</v>
      </c>
    </row>
    <row r="15" spans="1:9" s="33" customFormat="1" ht="15" x14ac:dyDescent="0.25">
      <c r="A15" s="37"/>
      <c r="B15" s="36" t="s">
        <v>40</v>
      </c>
      <c r="C15" s="111" t="s">
        <v>280</v>
      </c>
      <c r="D15" s="320" t="s">
        <v>36</v>
      </c>
      <c r="E15" s="378">
        <v>1</v>
      </c>
      <c r="F15" s="397"/>
      <c r="G15" s="372"/>
      <c r="H15" s="376">
        <f>+F15*E15</f>
        <v>0</v>
      </c>
      <c r="I15" s="377">
        <f>+G15*E15</f>
        <v>0</v>
      </c>
    </row>
    <row r="16" spans="1:9" s="33" customFormat="1" ht="15" x14ac:dyDescent="0.25">
      <c r="A16" s="37"/>
      <c r="B16" s="36" t="s">
        <v>41</v>
      </c>
      <c r="C16" s="97" t="s">
        <v>174</v>
      </c>
      <c r="D16" s="320" t="s">
        <v>36</v>
      </c>
      <c r="E16" s="378">
        <v>1</v>
      </c>
      <c r="F16" s="397"/>
      <c r="G16" s="372"/>
      <c r="H16" s="376">
        <f>+F16*E16</f>
        <v>0</v>
      </c>
      <c r="I16" s="377">
        <f>+G16*E16</f>
        <v>0</v>
      </c>
    </row>
    <row r="17" spans="1:9" s="33" customFormat="1" ht="5.25" customHeight="1" x14ac:dyDescent="0.25">
      <c r="A17" s="58"/>
      <c r="B17" s="57"/>
      <c r="C17" s="51"/>
      <c r="D17" s="328"/>
      <c r="E17" s="396"/>
      <c r="F17" s="397"/>
      <c r="G17" s="398"/>
      <c r="H17" s="376"/>
      <c r="I17" s="377"/>
    </row>
    <row r="18" spans="1:9" s="76" customFormat="1" ht="15" x14ac:dyDescent="0.25">
      <c r="A18" s="56">
        <v>3</v>
      </c>
      <c r="B18" s="75"/>
      <c r="C18" s="53" t="s">
        <v>495</v>
      </c>
      <c r="D18" s="324"/>
      <c r="E18" s="399"/>
      <c r="F18" s="397"/>
      <c r="G18" s="398"/>
      <c r="H18" s="400">
        <f>SUM(H19:H28)</f>
        <v>0</v>
      </c>
      <c r="I18" s="401">
        <f>SUM(I19:I28)</f>
        <v>0</v>
      </c>
    </row>
    <row r="19" spans="1:9" s="33" customFormat="1" ht="15" x14ac:dyDescent="0.25">
      <c r="A19" s="59"/>
      <c r="B19" s="71" t="s">
        <v>118</v>
      </c>
      <c r="C19" s="61" t="s">
        <v>457</v>
      </c>
      <c r="D19" s="320" t="s">
        <v>38</v>
      </c>
      <c r="E19" s="402">
        <v>5</v>
      </c>
      <c r="F19" s="397"/>
      <c r="G19" s="398"/>
      <c r="H19" s="376">
        <f t="shared" ref="H19:H28" si="0">+E19*F19</f>
        <v>0</v>
      </c>
      <c r="I19" s="377">
        <f t="shared" ref="I19:I28" si="1">+E19*G19</f>
        <v>0</v>
      </c>
    </row>
    <row r="20" spans="1:9" s="33" customFormat="1" ht="15" x14ac:dyDescent="0.25">
      <c r="A20" s="59"/>
      <c r="B20" s="71" t="s">
        <v>120</v>
      </c>
      <c r="C20" s="49" t="s">
        <v>458</v>
      </c>
      <c r="D20" s="320" t="s">
        <v>38</v>
      </c>
      <c r="E20" s="402">
        <v>8</v>
      </c>
      <c r="F20" s="397"/>
      <c r="G20" s="398"/>
      <c r="H20" s="376">
        <f t="shared" si="0"/>
        <v>0</v>
      </c>
      <c r="I20" s="377">
        <f t="shared" si="1"/>
        <v>0</v>
      </c>
    </row>
    <row r="21" spans="1:9" s="33" customFormat="1" ht="15" x14ac:dyDescent="0.25">
      <c r="A21" s="59"/>
      <c r="B21" s="71" t="s">
        <v>175</v>
      </c>
      <c r="C21" s="49" t="s">
        <v>459</v>
      </c>
      <c r="D21" s="320" t="s">
        <v>38</v>
      </c>
      <c r="E21" s="402">
        <v>2</v>
      </c>
      <c r="F21" s="397"/>
      <c r="G21" s="398"/>
      <c r="H21" s="376">
        <f t="shared" si="0"/>
        <v>0</v>
      </c>
      <c r="I21" s="377">
        <f t="shared" si="1"/>
        <v>0</v>
      </c>
    </row>
    <row r="22" spans="1:9" s="33" customFormat="1" ht="15" x14ac:dyDescent="0.25">
      <c r="A22" s="59"/>
      <c r="B22" s="71" t="s">
        <v>176</v>
      </c>
      <c r="C22" s="49" t="s">
        <v>460</v>
      </c>
      <c r="D22" s="320" t="s">
        <v>38</v>
      </c>
      <c r="E22" s="402">
        <v>4</v>
      </c>
      <c r="F22" s="397"/>
      <c r="G22" s="398"/>
      <c r="H22" s="376">
        <f>+E22*F22</f>
        <v>0</v>
      </c>
      <c r="I22" s="377">
        <f>+E22*G22</f>
        <v>0</v>
      </c>
    </row>
    <row r="23" spans="1:9" s="33" customFormat="1" ht="15" x14ac:dyDescent="0.25">
      <c r="A23" s="59"/>
      <c r="B23" s="71" t="s">
        <v>177</v>
      </c>
      <c r="C23" s="49" t="s">
        <v>461</v>
      </c>
      <c r="D23" s="320" t="s">
        <v>38</v>
      </c>
      <c r="E23" s="402">
        <v>6</v>
      </c>
      <c r="F23" s="397"/>
      <c r="G23" s="398"/>
      <c r="H23" s="376">
        <f>+E23*F23</f>
        <v>0</v>
      </c>
      <c r="I23" s="377">
        <f>+E23*G23</f>
        <v>0</v>
      </c>
    </row>
    <row r="24" spans="1:9" s="33" customFormat="1" ht="15" x14ac:dyDescent="0.25">
      <c r="A24" s="59"/>
      <c r="B24" s="71" t="s">
        <v>178</v>
      </c>
      <c r="C24" s="49" t="s">
        <v>463</v>
      </c>
      <c r="D24" s="320" t="s">
        <v>38</v>
      </c>
      <c r="E24" s="402">
        <v>15</v>
      </c>
      <c r="F24" s="397"/>
      <c r="G24" s="398"/>
      <c r="H24" s="376">
        <f t="shared" si="0"/>
        <v>0</v>
      </c>
      <c r="I24" s="377">
        <f t="shared" si="1"/>
        <v>0</v>
      </c>
    </row>
    <row r="25" spans="1:9" s="33" customFormat="1" ht="15" x14ac:dyDescent="0.25">
      <c r="A25" s="59"/>
      <c r="B25" s="71" t="s">
        <v>179</v>
      </c>
      <c r="C25" s="49" t="s">
        <v>50</v>
      </c>
      <c r="D25" s="320" t="s">
        <v>38</v>
      </c>
      <c r="E25" s="402">
        <v>15</v>
      </c>
      <c r="F25" s="397"/>
      <c r="G25" s="398"/>
      <c r="H25" s="376">
        <f>+E25*F25</f>
        <v>0</v>
      </c>
      <c r="I25" s="377">
        <f>+E25*G25</f>
        <v>0</v>
      </c>
    </row>
    <row r="26" spans="1:9" s="33" customFormat="1" ht="15" x14ac:dyDescent="0.25">
      <c r="A26" s="59"/>
      <c r="B26" s="71" t="s">
        <v>180</v>
      </c>
      <c r="C26" s="49" t="s">
        <v>51</v>
      </c>
      <c r="D26" s="320" t="s">
        <v>38</v>
      </c>
      <c r="E26" s="402">
        <v>5</v>
      </c>
      <c r="F26" s="397"/>
      <c r="G26" s="398"/>
      <c r="H26" s="376">
        <f>+E26*F26</f>
        <v>0</v>
      </c>
      <c r="I26" s="377">
        <f>+E26*G26</f>
        <v>0</v>
      </c>
    </row>
    <row r="27" spans="1:9" s="33" customFormat="1" ht="15" x14ac:dyDescent="0.25">
      <c r="A27" s="60"/>
      <c r="B27" s="71" t="s">
        <v>181</v>
      </c>
      <c r="C27" s="50" t="s">
        <v>52</v>
      </c>
      <c r="D27" s="328" t="s">
        <v>38</v>
      </c>
      <c r="E27" s="403">
        <v>5</v>
      </c>
      <c r="F27" s="397"/>
      <c r="G27" s="398"/>
      <c r="H27" s="376">
        <f>+E27*F27</f>
        <v>0</v>
      </c>
      <c r="I27" s="377">
        <f>+E27*G27</f>
        <v>0</v>
      </c>
    </row>
    <row r="28" spans="1:9" s="33" customFormat="1" ht="15" x14ac:dyDescent="0.25">
      <c r="A28" s="60"/>
      <c r="B28" s="71" t="s">
        <v>182</v>
      </c>
      <c r="C28" s="49" t="s">
        <v>53</v>
      </c>
      <c r="D28" s="328" t="s">
        <v>38</v>
      </c>
      <c r="E28" s="403">
        <v>9</v>
      </c>
      <c r="F28" s="397"/>
      <c r="G28" s="398"/>
      <c r="H28" s="376">
        <f t="shared" si="0"/>
        <v>0</v>
      </c>
      <c r="I28" s="377">
        <f t="shared" si="1"/>
        <v>0</v>
      </c>
    </row>
    <row r="29" spans="1:9" s="33" customFormat="1" ht="5.25" customHeight="1" x14ac:dyDescent="0.25">
      <c r="A29" s="58"/>
      <c r="B29" s="57"/>
      <c r="C29" s="51"/>
      <c r="D29" s="328"/>
      <c r="E29" s="396"/>
      <c r="F29" s="397"/>
      <c r="G29" s="398"/>
      <c r="H29" s="376"/>
      <c r="I29" s="377"/>
    </row>
    <row r="30" spans="1:9" s="33" customFormat="1" ht="15" x14ac:dyDescent="0.25">
      <c r="A30" s="56">
        <v>4</v>
      </c>
      <c r="B30" s="79"/>
      <c r="C30" s="53" t="s">
        <v>183</v>
      </c>
      <c r="D30" s="326" t="s">
        <v>38</v>
      </c>
      <c r="E30" s="404">
        <v>5</v>
      </c>
      <c r="F30" s="397"/>
      <c r="G30" s="398"/>
      <c r="H30" s="405">
        <f>+E30*F30</f>
        <v>0</v>
      </c>
      <c r="I30" s="406">
        <f>+E30*G30</f>
        <v>0</v>
      </c>
    </row>
    <row r="31" spans="1:9" s="33" customFormat="1" ht="5.25" customHeight="1" x14ac:dyDescent="0.25">
      <c r="A31" s="58"/>
      <c r="B31" s="57"/>
      <c r="C31" s="51"/>
      <c r="D31" s="328"/>
      <c r="E31" s="396"/>
      <c r="F31" s="397"/>
      <c r="G31" s="398"/>
      <c r="H31" s="376"/>
      <c r="I31" s="377"/>
    </row>
    <row r="32" spans="1:9" s="76" customFormat="1" ht="15" x14ac:dyDescent="0.25">
      <c r="A32" s="56">
        <v>5</v>
      </c>
      <c r="B32" s="75"/>
      <c r="C32" s="53" t="s">
        <v>184</v>
      </c>
      <c r="D32" s="324"/>
      <c r="E32" s="399"/>
      <c r="F32" s="397"/>
      <c r="G32" s="398"/>
      <c r="H32" s="400">
        <f>SUM(H33:H42)</f>
        <v>0</v>
      </c>
      <c r="I32" s="401">
        <f>SUM(I33:I42)</f>
        <v>0</v>
      </c>
    </row>
    <row r="33" spans="1:9" s="33" customFormat="1" ht="15" x14ac:dyDescent="0.25">
      <c r="A33" s="60"/>
      <c r="B33" s="71" t="s">
        <v>66</v>
      </c>
      <c r="C33" s="61" t="s">
        <v>67</v>
      </c>
      <c r="D33" s="320" t="s">
        <v>38</v>
      </c>
      <c r="E33" s="402">
        <v>1</v>
      </c>
      <c r="F33" s="397"/>
      <c r="G33" s="398"/>
      <c r="H33" s="407">
        <f t="shared" ref="H33:H42" si="2">+E33*F33</f>
        <v>0</v>
      </c>
      <c r="I33" s="408">
        <f t="shared" ref="I33:I42" si="3">+E33*G33</f>
        <v>0</v>
      </c>
    </row>
    <row r="34" spans="1:9" s="76" customFormat="1" ht="15" x14ac:dyDescent="0.25">
      <c r="A34" s="60"/>
      <c r="B34" s="71" t="s">
        <v>68</v>
      </c>
      <c r="C34" s="61" t="s">
        <v>69</v>
      </c>
      <c r="D34" s="320" t="s">
        <v>38</v>
      </c>
      <c r="E34" s="402">
        <v>1</v>
      </c>
      <c r="F34" s="397"/>
      <c r="G34" s="398"/>
      <c r="H34" s="407">
        <f t="shared" si="2"/>
        <v>0</v>
      </c>
      <c r="I34" s="408">
        <f t="shared" si="3"/>
        <v>0</v>
      </c>
    </row>
    <row r="35" spans="1:9" s="33" customFormat="1" ht="15" x14ac:dyDescent="0.25">
      <c r="A35" s="60"/>
      <c r="B35" s="71" t="s">
        <v>70</v>
      </c>
      <c r="C35" s="61" t="s">
        <v>71</v>
      </c>
      <c r="D35" s="320" t="s">
        <v>38</v>
      </c>
      <c r="E35" s="402">
        <v>1</v>
      </c>
      <c r="F35" s="397"/>
      <c r="G35" s="398"/>
      <c r="H35" s="407">
        <f t="shared" si="2"/>
        <v>0</v>
      </c>
      <c r="I35" s="408">
        <f t="shared" si="3"/>
        <v>0</v>
      </c>
    </row>
    <row r="36" spans="1:9" s="33" customFormat="1" ht="15" x14ac:dyDescent="0.25">
      <c r="A36" s="60"/>
      <c r="B36" s="71" t="s">
        <v>72</v>
      </c>
      <c r="C36" s="61" t="s">
        <v>73</v>
      </c>
      <c r="D36" s="320" t="s">
        <v>38</v>
      </c>
      <c r="E36" s="402">
        <v>1</v>
      </c>
      <c r="F36" s="397"/>
      <c r="G36" s="398"/>
      <c r="H36" s="407">
        <f t="shared" si="2"/>
        <v>0</v>
      </c>
      <c r="I36" s="408">
        <f t="shared" si="3"/>
        <v>0</v>
      </c>
    </row>
    <row r="37" spans="1:9" s="33" customFormat="1" ht="15" x14ac:dyDescent="0.25">
      <c r="A37" s="60"/>
      <c r="B37" s="71" t="s">
        <v>74</v>
      </c>
      <c r="C37" s="61" t="s">
        <v>75</v>
      </c>
      <c r="D37" s="320" t="s">
        <v>38</v>
      </c>
      <c r="E37" s="409">
        <v>1</v>
      </c>
      <c r="F37" s="397"/>
      <c r="G37" s="398"/>
      <c r="H37" s="407">
        <f t="shared" si="2"/>
        <v>0</v>
      </c>
      <c r="I37" s="408">
        <f t="shared" si="3"/>
        <v>0</v>
      </c>
    </row>
    <row r="38" spans="1:9" s="33" customFormat="1" ht="15" x14ac:dyDescent="0.25">
      <c r="A38" s="60"/>
      <c r="B38" s="71" t="s">
        <v>76</v>
      </c>
      <c r="C38" s="61" t="s">
        <v>77</v>
      </c>
      <c r="D38" s="320" t="s">
        <v>38</v>
      </c>
      <c r="E38" s="402">
        <v>1</v>
      </c>
      <c r="F38" s="397"/>
      <c r="G38" s="398"/>
      <c r="H38" s="407">
        <f t="shared" si="2"/>
        <v>0</v>
      </c>
      <c r="I38" s="408">
        <f t="shared" si="3"/>
        <v>0</v>
      </c>
    </row>
    <row r="39" spans="1:9" s="33" customFormat="1" ht="15" x14ac:dyDescent="0.25">
      <c r="A39" s="60"/>
      <c r="B39" s="71" t="s">
        <v>78</v>
      </c>
      <c r="C39" s="51" t="s">
        <v>79</v>
      </c>
      <c r="D39" s="320" t="s">
        <v>38</v>
      </c>
      <c r="E39" s="410">
        <v>2</v>
      </c>
      <c r="F39" s="397"/>
      <c r="G39" s="398"/>
      <c r="H39" s="407">
        <f t="shared" si="2"/>
        <v>0</v>
      </c>
      <c r="I39" s="408">
        <f t="shared" si="3"/>
        <v>0</v>
      </c>
    </row>
    <row r="40" spans="1:9" s="33" customFormat="1" ht="15" x14ac:dyDescent="0.25">
      <c r="A40" s="60"/>
      <c r="B40" s="71" t="s">
        <v>80</v>
      </c>
      <c r="C40" s="51" t="s">
        <v>81</v>
      </c>
      <c r="D40" s="320" t="s">
        <v>38</v>
      </c>
      <c r="E40" s="410">
        <v>2</v>
      </c>
      <c r="F40" s="397"/>
      <c r="G40" s="398"/>
      <c r="H40" s="407">
        <f t="shared" si="2"/>
        <v>0</v>
      </c>
      <c r="I40" s="408">
        <f t="shared" si="3"/>
        <v>0</v>
      </c>
    </row>
    <row r="41" spans="1:9" s="33" customFormat="1" ht="15" x14ac:dyDescent="0.25">
      <c r="A41" s="60"/>
      <c r="B41" s="71" t="s">
        <v>82</v>
      </c>
      <c r="C41" s="51" t="s">
        <v>83</v>
      </c>
      <c r="D41" s="320" t="s">
        <v>38</v>
      </c>
      <c r="E41" s="410">
        <v>1</v>
      </c>
      <c r="F41" s="397"/>
      <c r="G41" s="398"/>
      <c r="H41" s="407">
        <f t="shared" si="2"/>
        <v>0</v>
      </c>
      <c r="I41" s="408">
        <f t="shared" si="3"/>
        <v>0</v>
      </c>
    </row>
    <row r="42" spans="1:9" s="33" customFormat="1" ht="15" x14ac:dyDescent="0.25">
      <c r="A42" s="60"/>
      <c r="B42" s="71" t="s">
        <v>84</v>
      </c>
      <c r="C42" s="51" t="s">
        <v>85</v>
      </c>
      <c r="D42" s="320" t="s">
        <v>38</v>
      </c>
      <c r="E42" s="410">
        <v>1</v>
      </c>
      <c r="F42" s="397"/>
      <c r="G42" s="398"/>
      <c r="H42" s="407">
        <f t="shared" si="2"/>
        <v>0</v>
      </c>
      <c r="I42" s="408">
        <f t="shared" si="3"/>
        <v>0</v>
      </c>
    </row>
    <row r="43" spans="1:9" s="33" customFormat="1" ht="5.25" customHeight="1" x14ac:dyDescent="0.25">
      <c r="A43" s="58"/>
      <c r="B43" s="57"/>
      <c r="C43" s="51"/>
      <c r="D43" s="328"/>
      <c r="E43" s="396"/>
      <c r="F43" s="397"/>
      <c r="G43" s="398"/>
      <c r="H43" s="376"/>
      <c r="I43" s="377"/>
    </row>
    <row r="44" spans="1:9" s="33" customFormat="1" ht="38.25" x14ac:dyDescent="0.25">
      <c r="A44" s="56">
        <v>6</v>
      </c>
      <c r="B44" s="79"/>
      <c r="C44" s="68" t="s">
        <v>185</v>
      </c>
      <c r="D44" s="324" t="s">
        <v>49</v>
      </c>
      <c r="E44" s="411">
        <v>1</v>
      </c>
      <c r="F44" s="397"/>
      <c r="G44" s="398"/>
      <c r="H44" s="405">
        <f>+E44*F44</f>
        <v>0</v>
      </c>
      <c r="I44" s="406">
        <f>+E44*G44</f>
        <v>0</v>
      </c>
    </row>
    <row r="45" spans="1:9" s="33" customFormat="1" ht="5.25" customHeight="1" x14ac:dyDescent="0.25">
      <c r="A45" s="58"/>
      <c r="B45" s="57"/>
      <c r="C45" s="51"/>
      <c r="D45" s="328"/>
      <c r="E45" s="396"/>
      <c r="F45" s="397"/>
      <c r="G45" s="398"/>
      <c r="H45" s="376"/>
      <c r="I45" s="377"/>
    </row>
    <row r="46" spans="1:9" s="76" customFormat="1" ht="15" x14ac:dyDescent="0.25">
      <c r="A46" s="56">
        <v>7</v>
      </c>
      <c r="B46" s="75"/>
      <c r="C46" s="53" t="s">
        <v>186</v>
      </c>
      <c r="D46" s="324"/>
      <c r="E46" s="399"/>
      <c r="F46" s="397"/>
      <c r="G46" s="398"/>
      <c r="H46" s="400">
        <f>SUM(H47:H50)</f>
        <v>0</v>
      </c>
      <c r="I46" s="401">
        <f>SUM(I47:I50)</f>
        <v>0</v>
      </c>
    </row>
    <row r="47" spans="1:9" s="33" customFormat="1" ht="15" x14ac:dyDescent="0.25">
      <c r="A47" s="56"/>
      <c r="B47" s="57" t="s">
        <v>86</v>
      </c>
      <c r="C47" s="117" t="s">
        <v>496</v>
      </c>
      <c r="D47" s="320" t="s">
        <v>49</v>
      </c>
      <c r="E47" s="410">
        <v>1</v>
      </c>
      <c r="F47" s="397"/>
      <c r="G47" s="398"/>
      <c r="H47" s="407">
        <f>+E47*F47</f>
        <v>0</v>
      </c>
      <c r="I47" s="408">
        <f>+E47*G47</f>
        <v>0</v>
      </c>
    </row>
    <row r="48" spans="1:9" s="76" customFormat="1" ht="15" x14ac:dyDescent="0.25">
      <c r="A48" s="56"/>
      <c r="B48" s="57" t="s">
        <v>87</v>
      </c>
      <c r="C48" s="117" t="s">
        <v>497</v>
      </c>
      <c r="D48" s="320" t="s">
        <v>49</v>
      </c>
      <c r="E48" s="410">
        <v>1</v>
      </c>
      <c r="F48" s="397"/>
      <c r="G48" s="398"/>
      <c r="H48" s="407">
        <f>+E48*F48</f>
        <v>0</v>
      </c>
      <c r="I48" s="408">
        <f>+E48*G48</f>
        <v>0</v>
      </c>
    </row>
    <row r="49" spans="1:9" s="33" customFormat="1" ht="15" x14ac:dyDescent="0.25">
      <c r="A49" s="56"/>
      <c r="B49" s="57" t="s">
        <v>88</v>
      </c>
      <c r="C49" s="117" t="s">
        <v>498</v>
      </c>
      <c r="D49" s="320" t="s">
        <v>49</v>
      </c>
      <c r="E49" s="410">
        <v>1</v>
      </c>
      <c r="F49" s="397"/>
      <c r="G49" s="398"/>
      <c r="H49" s="407">
        <f>+E49*F49</f>
        <v>0</v>
      </c>
      <c r="I49" s="408">
        <f>+E49*G49</f>
        <v>0</v>
      </c>
    </row>
    <row r="50" spans="1:9" s="33" customFormat="1" ht="15" x14ac:dyDescent="0.25">
      <c r="A50" s="56"/>
      <c r="B50" s="57" t="s">
        <v>89</v>
      </c>
      <c r="C50" s="117" t="s">
        <v>499</v>
      </c>
      <c r="D50" s="320" t="s">
        <v>49</v>
      </c>
      <c r="E50" s="410">
        <v>1</v>
      </c>
      <c r="F50" s="397"/>
      <c r="G50" s="398"/>
      <c r="H50" s="407">
        <f>+E50*F50</f>
        <v>0</v>
      </c>
      <c r="I50" s="408">
        <f>+E50*G50</f>
        <v>0</v>
      </c>
    </row>
    <row r="51" spans="1:9" s="33" customFormat="1" ht="3.75" customHeight="1" x14ac:dyDescent="0.25">
      <c r="A51" s="56"/>
      <c r="B51" s="57"/>
      <c r="C51" s="117"/>
      <c r="D51" s="320"/>
      <c r="E51" s="410"/>
      <c r="F51" s="397"/>
      <c r="G51" s="398"/>
      <c r="H51" s="412"/>
      <c r="I51" s="413"/>
    </row>
    <row r="52" spans="1:9" s="33" customFormat="1" ht="25.5" x14ac:dyDescent="0.25">
      <c r="A52" s="56">
        <v>8</v>
      </c>
      <c r="B52" s="75"/>
      <c r="C52" s="68" t="s">
        <v>187</v>
      </c>
      <c r="D52" s="324" t="s">
        <v>49</v>
      </c>
      <c r="E52" s="414">
        <v>1</v>
      </c>
      <c r="F52" s="397"/>
      <c r="G52" s="398"/>
      <c r="H52" s="405">
        <f>+E52*F52</f>
        <v>0</v>
      </c>
      <c r="I52" s="406">
        <f>+E52*G52</f>
        <v>0</v>
      </c>
    </row>
    <row r="53" spans="1:9" s="33" customFormat="1" ht="5.25" customHeight="1" x14ac:dyDescent="0.25">
      <c r="A53" s="58"/>
      <c r="B53" s="57"/>
      <c r="C53" s="51"/>
      <c r="D53" s="328"/>
      <c r="E53" s="396"/>
      <c r="F53" s="397"/>
      <c r="G53" s="398"/>
      <c r="H53" s="376"/>
      <c r="I53" s="377"/>
    </row>
    <row r="54" spans="1:9" s="76" customFormat="1" ht="15" x14ac:dyDescent="0.25">
      <c r="A54" s="56">
        <v>9</v>
      </c>
      <c r="B54" s="75"/>
      <c r="C54" s="68" t="s">
        <v>500</v>
      </c>
      <c r="D54" s="324" t="s">
        <v>49</v>
      </c>
      <c r="E54" s="414">
        <v>1</v>
      </c>
      <c r="F54" s="397"/>
      <c r="G54" s="398"/>
      <c r="H54" s="405">
        <f>+E54*F54</f>
        <v>0</v>
      </c>
      <c r="I54" s="406">
        <f>+E54*G54</f>
        <v>0</v>
      </c>
    </row>
    <row r="55" spans="1:9" s="33" customFormat="1" ht="5.25" customHeight="1" x14ac:dyDescent="0.25">
      <c r="A55" s="58"/>
      <c r="B55" s="57"/>
      <c r="C55" s="51"/>
      <c r="D55" s="328"/>
      <c r="E55" s="396"/>
      <c r="F55" s="397"/>
      <c r="G55" s="398"/>
      <c r="H55" s="373"/>
      <c r="I55" s="374"/>
    </row>
    <row r="56" spans="1:9" s="76" customFormat="1" ht="15" x14ac:dyDescent="0.25">
      <c r="A56" s="56">
        <v>12</v>
      </c>
      <c r="B56" s="75"/>
      <c r="C56" s="109" t="s">
        <v>501</v>
      </c>
      <c r="D56" s="324" t="s">
        <v>49</v>
      </c>
      <c r="E56" s="414">
        <v>1</v>
      </c>
      <c r="F56" s="397"/>
      <c r="G56" s="398"/>
      <c r="H56" s="405">
        <f>+E56*F56</f>
        <v>0</v>
      </c>
      <c r="I56" s="406">
        <f>+E56*G56</f>
        <v>0</v>
      </c>
    </row>
    <row r="57" spans="1:9" s="33" customFormat="1" ht="5.25" customHeight="1" x14ac:dyDescent="0.25">
      <c r="A57" s="58"/>
      <c r="B57" s="57"/>
      <c r="C57" s="51"/>
      <c r="D57" s="328"/>
      <c r="E57" s="396"/>
      <c r="F57" s="397"/>
      <c r="G57" s="398"/>
      <c r="H57" s="373"/>
      <c r="I57" s="374"/>
    </row>
    <row r="58" spans="1:9" s="76" customFormat="1" ht="15" x14ac:dyDescent="0.25">
      <c r="A58" s="56">
        <v>13</v>
      </c>
      <c r="B58" s="75"/>
      <c r="C58" s="109" t="s">
        <v>502</v>
      </c>
      <c r="D58" s="324" t="s">
        <v>49</v>
      </c>
      <c r="E58" s="414">
        <v>1</v>
      </c>
      <c r="F58" s="397"/>
      <c r="G58" s="398"/>
      <c r="H58" s="405">
        <f>+E58*F58</f>
        <v>0</v>
      </c>
      <c r="I58" s="406">
        <f>+E58*G58</f>
        <v>0</v>
      </c>
    </row>
    <row r="59" spans="1:9" s="33" customFormat="1" ht="5.25" customHeight="1" x14ac:dyDescent="0.25">
      <c r="A59" s="58"/>
      <c r="B59" s="57"/>
      <c r="C59" s="51"/>
      <c r="D59" s="328"/>
      <c r="E59" s="396"/>
      <c r="F59" s="397"/>
      <c r="G59" s="398"/>
      <c r="H59" s="373"/>
      <c r="I59" s="374"/>
    </row>
    <row r="60" spans="1:9" s="76" customFormat="1" ht="25.5" x14ac:dyDescent="0.25">
      <c r="A60" s="56">
        <v>15</v>
      </c>
      <c r="B60" s="75"/>
      <c r="C60" s="109" t="s">
        <v>425</v>
      </c>
      <c r="D60" s="324" t="s">
        <v>49</v>
      </c>
      <c r="E60" s="414">
        <v>1</v>
      </c>
      <c r="F60" s="397"/>
      <c r="G60" s="398"/>
      <c r="H60" s="405">
        <f>+E60*F60</f>
        <v>0</v>
      </c>
      <c r="I60" s="406">
        <f>+E60*G60</f>
        <v>0</v>
      </c>
    </row>
    <row r="61" spans="1:9" s="33" customFormat="1" ht="5.25" customHeight="1" x14ac:dyDescent="0.25">
      <c r="A61" s="58"/>
      <c r="B61" s="57"/>
      <c r="C61" s="51"/>
      <c r="D61" s="328"/>
      <c r="E61" s="396"/>
      <c r="F61" s="397"/>
      <c r="G61" s="398"/>
      <c r="H61" s="376"/>
      <c r="I61" s="377"/>
    </row>
    <row r="62" spans="1:9" s="76" customFormat="1" ht="15" x14ac:dyDescent="0.25">
      <c r="A62" s="56">
        <v>15</v>
      </c>
      <c r="B62" s="75"/>
      <c r="C62" s="53" t="s">
        <v>188</v>
      </c>
      <c r="D62" s="324"/>
      <c r="E62" s="399"/>
      <c r="F62" s="397"/>
      <c r="G62" s="398"/>
      <c r="H62" s="400">
        <f>+SUM(H63:H66)</f>
        <v>0</v>
      </c>
      <c r="I62" s="401">
        <f>+SUM(I63:I66)</f>
        <v>0</v>
      </c>
    </row>
    <row r="63" spans="1:9" s="33" customFormat="1" ht="15" x14ac:dyDescent="0.25">
      <c r="A63" s="59"/>
      <c r="B63" s="71" t="s">
        <v>189</v>
      </c>
      <c r="C63" s="49" t="s">
        <v>95</v>
      </c>
      <c r="D63" s="320" t="s">
        <v>38</v>
      </c>
      <c r="E63" s="402">
        <v>1</v>
      </c>
      <c r="F63" s="397"/>
      <c r="G63" s="398"/>
      <c r="H63" s="407">
        <f>+E63*F63</f>
        <v>0</v>
      </c>
      <c r="I63" s="408">
        <f>+E63*G63</f>
        <v>0</v>
      </c>
    </row>
    <row r="64" spans="1:9" s="76" customFormat="1" ht="15" x14ac:dyDescent="0.25">
      <c r="A64" s="59"/>
      <c r="B64" s="71" t="s">
        <v>190</v>
      </c>
      <c r="C64" s="49" t="s">
        <v>94</v>
      </c>
      <c r="D64" s="320" t="s">
        <v>38</v>
      </c>
      <c r="E64" s="402">
        <v>1</v>
      </c>
      <c r="F64" s="397"/>
      <c r="G64" s="398"/>
      <c r="H64" s="407">
        <f>+E64*F64</f>
        <v>0</v>
      </c>
      <c r="I64" s="408">
        <f>+E64*G64</f>
        <v>0</v>
      </c>
    </row>
    <row r="65" spans="1:9" s="76" customFormat="1" ht="15" x14ac:dyDescent="0.25">
      <c r="A65" s="60"/>
      <c r="B65" s="71" t="s">
        <v>191</v>
      </c>
      <c r="C65" s="49" t="s">
        <v>192</v>
      </c>
      <c r="D65" s="320" t="s">
        <v>38</v>
      </c>
      <c r="E65" s="409">
        <v>1</v>
      </c>
      <c r="F65" s="397"/>
      <c r="G65" s="398"/>
      <c r="H65" s="407">
        <f>+E65*F65</f>
        <v>0</v>
      </c>
      <c r="I65" s="408">
        <f>+E65*G65</f>
        <v>0</v>
      </c>
    </row>
    <row r="66" spans="1:9" s="33" customFormat="1" ht="15" x14ac:dyDescent="0.25">
      <c r="A66" s="60"/>
      <c r="B66" s="71" t="s">
        <v>256</v>
      </c>
      <c r="C66" s="49" t="s">
        <v>503</v>
      </c>
      <c r="D66" s="320" t="s">
        <v>38</v>
      </c>
      <c r="E66" s="409">
        <v>2</v>
      </c>
      <c r="F66" s="397"/>
      <c r="G66" s="398"/>
      <c r="H66" s="407">
        <f>+E66*F66</f>
        <v>0</v>
      </c>
      <c r="I66" s="408">
        <f>+E66*G66</f>
        <v>0</v>
      </c>
    </row>
    <row r="67" spans="1:9" s="33" customFormat="1" ht="5.25" customHeight="1" x14ac:dyDescent="0.25">
      <c r="A67" s="58"/>
      <c r="B67" s="57"/>
      <c r="C67" s="51"/>
      <c r="D67" s="328"/>
      <c r="E67" s="396"/>
      <c r="F67" s="397"/>
      <c r="G67" s="398"/>
      <c r="H67" s="376"/>
      <c r="I67" s="377"/>
    </row>
    <row r="68" spans="1:9" s="2" customFormat="1" ht="12.75" x14ac:dyDescent="0.2">
      <c r="A68" s="52">
        <v>17</v>
      </c>
      <c r="B68" s="77"/>
      <c r="C68" s="118" t="s">
        <v>309</v>
      </c>
      <c r="D68" s="320" t="s">
        <v>409</v>
      </c>
      <c r="E68" s="410">
        <v>1200</v>
      </c>
      <c r="F68" s="397"/>
      <c r="G68" s="398"/>
      <c r="H68" s="400">
        <f>+F68*E68</f>
        <v>0</v>
      </c>
      <c r="I68" s="401">
        <f>+E68*G68</f>
        <v>0</v>
      </c>
    </row>
    <row r="69" spans="1:9" s="33" customFormat="1" ht="5.25" customHeight="1" x14ac:dyDescent="0.25">
      <c r="A69" s="58"/>
      <c r="B69" s="57"/>
      <c r="C69" s="51"/>
      <c r="D69" s="328"/>
      <c r="E69" s="396"/>
      <c r="F69" s="397"/>
      <c r="G69" s="398"/>
      <c r="H69" s="376"/>
      <c r="I69" s="377"/>
    </row>
    <row r="70" spans="1:9" s="33" customFormat="1" ht="15" x14ac:dyDescent="0.25">
      <c r="A70" s="56">
        <v>18</v>
      </c>
      <c r="B70" s="79"/>
      <c r="C70" s="53" t="s">
        <v>193</v>
      </c>
      <c r="D70" s="389"/>
      <c r="E70" s="399"/>
      <c r="F70" s="397"/>
      <c r="G70" s="398"/>
      <c r="H70" s="400">
        <f>SUM(H71:H75)</f>
        <v>0</v>
      </c>
      <c r="I70" s="401">
        <f>SUM(I71:I75)</f>
        <v>0</v>
      </c>
    </row>
    <row r="71" spans="1:9" s="33" customFormat="1" ht="38.25" x14ac:dyDescent="0.25">
      <c r="A71" s="60"/>
      <c r="B71" s="71" t="s">
        <v>97</v>
      </c>
      <c r="C71" s="61" t="s">
        <v>194</v>
      </c>
      <c r="D71" s="328" t="s">
        <v>36</v>
      </c>
      <c r="E71" s="415">
        <v>1</v>
      </c>
      <c r="F71" s="397"/>
      <c r="G71" s="398"/>
      <c r="H71" s="407">
        <f>+E71*F71</f>
        <v>0</v>
      </c>
      <c r="I71" s="408">
        <f>+E71*G71</f>
        <v>0</v>
      </c>
    </row>
    <row r="72" spans="1:9" s="76" customFormat="1" ht="38.25" x14ac:dyDescent="0.25">
      <c r="A72" s="60"/>
      <c r="B72" s="71" t="s">
        <v>195</v>
      </c>
      <c r="C72" s="61" t="s">
        <v>196</v>
      </c>
      <c r="D72" s="328" t="s">
        <v>36</v>
      </c>
      <c r="E72" s="415">
        <v>1</v>
      </c>
      <c r="F72" s="397"/>
      <c r="G72" s="398"/>
      <c r="H72" s="407">
        <f>+E72*F72</f>
        <v>0</v>
      </c>
      <c r="I72" s="408">
        <f>+E72*G72</f>
        <v>0</v>
      </c>
    </row>
    <row r="73" spans="1:9" s="33" customFormat="1" ht="15" x14ac:dyDescent="0.25">
      <c r="A73" s="60"/>
      <c r="B73" s="71" t="s">
        <v>197</v>
      </c>
      <c r="C73" s="61" t="s">
        <v>198</v>
      </c>
      <c r="D73" s="328" t="s">
        <v>36</v>
      </c>
      <c r="E73" s="415">
        <v>1</v>
      </c>
      <c r="F73" s="397"/>
      <c r="G73" s="398"/>
      <c r="H73" s="407">
        <f>+E73*F73</f>
        <v>0</v>
      </c>
      <c r="I73" s="408">
        <f>+E73*G73</f>
        <v>0</v>
      </c>
    </row>
    <row r="74" spans="1:9" s="33" customFormat="1" ht="15" x14ac:dyDescent="0.25">
      <c r="A74" s="60"/>
      <c r="B74" s="71" t="s">
        <v>199</v>
      </c>
      <c r="C74" s="61" t="s">
        <v>200</v>
      </c>
      <c r="D74" s="328" t="s">
        <v>36</v>
      </c>
      <c r="E74" s="415">
        <v>1</v>
      </c>
      <c r="F74" s="397"/>
      <c r="G74" s="398"/>
      <c r="H74" s="407">
        <f>+E74*F74</f>
        <v>0</v>
      </c>
      <c r="I74" s="408">
        <f>+E74*G74</f>
        <v>0</v>
      </c>
    </row>
    <row r="75" spans="1:9" s="33" customFormat="1" ht="15" x14ac:dyDescent="0.25">
      <c r="A75" s="60"/>
      <c r="B75" s="71" t="s">
        <v>201</v>
      </c>
      <c r="C75" s="61" t="s">
        <v>202</v>
      </c>
      <c r="D75" s="328" t="s">
        <v>36</v>
      </c>
      <c r="E75" s="415">
        <v>1</v>
      </c>
      <c r="F75" s="397"/>
      <c r="G75" s="398"/>
      <c r="H75" s="407">
        <f>+E75*F75</f>
        <v>0</v>
      </c>
      <c r="I75" s="408">
        <f>+E75*G75</f>
        <v>0</v>
      </c>
    </row>
    <row r="76" spans="1:9" s="33" customFormat="1" ht="5.25" customHeight="1" x14ac:dyDescent="0.25">
      <c r="A76" s="58"/>
      <c r="B76" s="57"/>
      <c r="C76" s="51"/>
      <c r="D76" s="328"/>
      <c r="E76" s="396"/>
      <c r="F76" s="397"/>
      <c r="G76" s="398"/>
      <c r="H76" s="376"/>
      <c r="I76" s="377"/>
    </row>
    <row r="77" spans="1:9" s="33" customFormat="1" ht="15" x14ac:dyDescent="0.25">
      <c r="A77" s="56">
        <v>19</v>
      </c>
      <c r="B77" s="75"/>
      <c r="C77" s="118" t="s">
        <v>504</v>
      </c>
      <c r="D77" s="324" t="s">
        <v>36</v>
      </c>
      <c r="E77" s="402">
        <v>1</v>
      </c>
      <c r="F77" s="397"/>
      <c r="G77" s="398"/>
      <c r="H77" s="405">
        <f>+E77*F77</f>
        <v>0</v>
      </c>
      <c r="I77" s="406">
        <f>+E77*G77</f>
        <v>0</v>
      </c>
    </row>
    <row r="78" spans="1:9" s="33" customFormat="1" ht="5.25" customHeight="1" x14ac:dyDescent="0.25">
      <c r="A78" s="58"/>
      <c r="B78" s="57"/>
      <c r="C78" s="51"/>
      <c r="D78" s="328"/>
      <c r="E78" s="396"/>
      <c r="F78" s="397"/>
      <c r="G78" s="398"/>
      <c r="H78" s="376"/>
      <c r="I78" s="377"/>
    </row>
    <row r="79" spans="1:9" s="76" customFormat="1" ht="15" x14ac:dyDescent="0.25">
      <c r="A79" s="56">
        <v>20</v>
      </c>
      <c r="B79" s="75"/>
      <c r="C79" s="53" t="s">
        <v>203</v>
      </c>
      <c r="D79" s="324"/>
      <c r="E79" s="399"/>
      <c r="F79" s="397"/>
      <c r="G79" s="398"/>
      <c r="H79" s="400">
        <f>+SUM(H80:H84)</f>
        <v>0</v>
      </c>
      <c r="I79" s="401">
        <f>+SUM(I80:I84)</f>
        <v>0</v>
      </c>
    </row>
    <row r="80" spans="1:9" s="33" customFormat="1" ht="15" x14ac:dyDescent="0.25">
      <c r="A80" s="37"/>
      <c r="B80" s="36" t="s">
        <v>99</v>
      </c>
      <c r="C80" s="51" t="s">
        <v>204</v>
      </c>
      <c r="D80" s="320" t="s">
        <v>36</v>
      </c>
      <c r="E80" s="402">
        <v>20</v>
      </c>
      <c r="F80" s="397"/>
      <c r="G80" s="398"/>
      <c r="H80" s="407">
        <f>+E80*F80</f>
        <v>0</v>
      </c>
      <c r="I80" s="408">
        <f>+E80*G80</f>
        <v>0</v>
      </c>
    </row>
    <row r="81" spans="1:9" s="76" customFormat="1" ht="15" x14ac:dyDescent="0.25">
      <c r="A81" s="37"/>
      <c r="B81" s="36" t="s">
        <v>100</v>
      </c>
      <c r="C81" s="51" t="s">
        <v>205</v>
      </c>
      <c r="D81" s="320" t="s">
        <v>36</v>
      </c>
      <c r="E81" s="402">
        <v>10</v>
      </c>
      <c r="F81" s="397"/>
      <c r="G81" s="398"/>
      <c r="H81" s="407">
        <f>+E81*F81</f>
        <v>0</v>
      </c>
      <c r="I81" s="408">
        <f>+E81*G81</f>
        <v>0</v>
      </c>
    </row>
    <row r="82" spans="1:9" s="2" customFormat="1" ht="25.5" x14ac:dyDescent="0.2">
      <c r="A82" s="37"/>
      <c r="B82" s="36" t="s">
        <v>101</v>
      </c>
      <c r="C82" s="51" t="s">
        <v>206</v>
      </c>
      <c r="D82" s="320" t="s">
        <v>36</v>
      </c>
      <c r="E82" s="402">
        <v>30</v>
      </c>
      <c r="F82" s="397"/>
      <c r="G82" s="398"/>
      <c r="H82" s="407">
        <f>+E82*F82</f>
        <v>0</v>
      </c>
      <c r="I82" s="408">
        <f>+E82*G82</f>
        <v>0</v>
      </c>
    </row>
    <row r="83" spans="1:9" s="2" customFormat="1" ht="12.75" x14ac:dyDescent="0.2">
      <c r="A83" s="37"/>
      <c r="B83" s="36" t="s">
        <v>102</v>
      </c>
      <c r="C83" s="51" t="s">
        <v>207</v>
      </c>
      <c r="D83" s="320" t="s">
        <v>36</v>
      </c>
      <c r="E83" s="378">
        <v>1</v>
      </c>
      <c r="F83" s="397"/>
      <c r="G83" s="398"/>
      <c r="H83" s="376">
        <f>+E83*F83</f>
        <v>0</v>
      </c>
      <c r="I83" s="377">
        <f>+E83*G83</f>
        <v>0</v>
      </c>
    </row>
    <row r="84" spans="1:9" s="2" customFormat="1" ht="12.75" x14ac:dyDescent="0.2">
      <c r="A84" s="37"/>
      <c r="B84" s="36" t="s">
        <v>577</v>
      </c>
      <c r="C84" s="51" t="s">
        <v>208</v>
      </c>
      <c r="D84" s="320" t="s">
        <v>36</v>
      </c>
      <c r="E84" s="378">
        <v>1</v>
      </c>
      <c r="F84" s="397"/>
      <c r="G84" s="398"/>
      <c r="H84" s="407">
        <f>+E84*F84</f>
        <v>0</v>
      </c>
      <c r="I84" s="408">
        <f>+E84*G84</f>
        <v>0</v>
      </c>
    </row>
    <row r="85" spans="1:9" s="33" customFormat="1" ht="5.25" customHeight="1" x14ac:dyDescent="0.25">
      <c r="A85" s="58"/>
      <c r="B85" s="57"/>
      <c r="C85" s="51"/>
      <c r="D85" s="328"/>
      <c r="E85" s="396"/>
      <c r="F85" s="397"/>
      <c r="G85" s="398"/>
      <c r="H85" s="376"/>
      <c r="I85" s="377"/>
    </row>
    <row r="86" spans="1:9" s="2" customFormat="1" ht="12.75" x14ac:dyDescent="0.2">
      <c r="A86" s="41">
        <v>21</v>
      </c>
      <c r="B86" s="40"/>
      <c r="C86" s="48" t="s">
        <v>209</v>
      </c>
      <c r="D86" s="324" t="s">
        <v>36</v>
      </c>
      <c r="E86" s="402">
        <v>10</v>
      </c>
      <c r="F86" s="397"/>
      <c r="G86" s="398"/>
      <c r="H86" s="405">
        <f>+E86*F86</f>
        <v>0</v>
      </c>
      <c r="I86" s="406">
        <f>+E86*G86</f>
        <v>0</v>
      </c>
    </row>
    <row r="87" spans="1:9" s="33" customFormat="1" ht="5.25" customHeight="1" x14ac:dyDescent="0.25">
      <c r="A87" s="58"/>
      <c r="B87" s="57"/>
      <c r="C87" s="51"/>
      <c r="D87" s="328"/>
      <c r="E87" s="396"/>
      <c r="F87" s="397"/>
      <c r="G87" s="398"/>
      <c r="H87" s="373"/>
      <c r="I87" s="374"/>
    </row>
    <row r="88" spans="1:9" s="78" customFormat="1" ht="12.75" x14ac:dyDescent="0.2">
      <c r="A88" s="41">
        <v>22</v>
      </c>
      <c r="B88" s="40"/>
      <c r="C88" s="48" t="s">
        <v>210</v>
      </c>
      <c r="D88" s="324" t="s">
        <v>36</v>
      </c>
      <c r="E88" s="399">
        <v>1</v>
      </c>
      <c r="F88" s="397"/>
      <c r="G88" s="398"/>
      <c r="H88" s="405">
        <f>+E88*F88</f>
        <v>0</v>
      </c>
      <c r="I88" s="406">
        <f>+E88*G88</f>
        <v>0</v>
      </c>
    </row>
    <row r="89" spans="1:9" s="33" customFormat="1" ht="5.25" customHeight="1" x14ac:dyDescent="0.25">
      <c r="A89" s="58"/>
      <c r="B89" s="57"/>
      <c r="C89" s="51"/>
      <c r="D89" s="328"/>
      <c r="E89" s="396"/>
      <c r="F89" s="397"/>
      <c r="G89" s="398"/>
      <c r="H89" s="376"/>
      <c r="I89" s="377"/>
    </row>
    <row r="90" spans="1:9" s="78" customFormat="1" ht="12.75" x14ac:dyDescent="0.2">
      <c r="A90" s="41">
        <v>23</v>
      </c>
      <c r="B90" s="40"/>
      <c r="C90" s="48" t="s">
        <v>211</v>
      </c>
      <c r="D90" s="324" t="s">
        <v>36</v>
      </c>
      <c r="E90" s="399">
        <v>1</v>
      </c>
      <c r="F90" s="397"/>
      <c r="G90" s="398"/>
      <c r="H90" s="400">
        <f>+E90*F90</f>
        <v>0</v>
      </c>
      <c r="I90" s="401">
        <f>+E90*G90</f>
        <v>0</v>
      </c>
    </row>
    <row r="91" spans="1:9" s="33" customFormat="1" ht="5.25" customHeight="1" x14ac:dyDescent="0.25">
      <c r="A91" s="58"/>
      <c r="B91" s="57"/>
      <c r="C91" s="51"/>
      <c r="D91" s="328"/>
      <c r="E91" s="396"/>
      <c r="F91" s="397"/>
      <c r="G91" s="398"/>
      <c r="H91" s="376"/>
      <c r="I91" s="377"/>
    </row>
    <row r="92" spans="1:9" s="78" customFormat="1" ht="12.75" x14ac:dyDescent="0.2">
      <c r="A92" s="37">
        <v>24</v>
      </c>
      <c r="B92" s="36"/>
      <c r="C92" s="48" t="s">
        <v>212</v>
      </c>
      <c r="D92" s="320"/>
      <c r="E92" s="371"/>
      <c r="F92" s="397"/>
      <c r="G92" s="398"/>
      <c r="H92" s="373">
        <f>SUM(H93:H94)</f>
        <v>0</v>
      </c>
      <c r="I92" s="374">
        <f>SUM(I93:I94)</f>
        <v>0</v>
      </c>
    </row>
    <row r="93" spans="1:9" s="2" customFormat="1" ht="12.75" x14ac:dyDescent="0.2">
      <c r="A93" s="37"/>
      <c r="B93" s="36" t="s">
        <v>578</v>
      </c>
      <c r="C93" s="101" t="s">
        <v>505</v>
      </c>
      <c r="D93" s="320" t="s">
        <v>36</v>
      </c>
      <c r="E93" s="378">
        <v>1</v>
      </c>
      <c r="F93" s="397"/>
      <c r="G93" s="398"/>
      <c r="H93" s="376">
        <f>+E93*F93</f>
        <v>0</v>
      </c>
      <c r="I93" s="377">
        <f>+E93*G93</f>
        <v>0</v>
      </c>
    </row>
    <row r="94" spans="1:9" s="33" customFormat="1" ht="15" x14ac:dyDescent="0.25">
      <c r="A94" s="37"/>
      <c r="B94" s="36" t="s">
        <v>579</v>
      </c>
      <c r="C94" s="101" t="s">
        <v>213</v>
      </c>
      <c r="D94" s="320" t="s">
        <v>36</v>
      </c>
      <c r="E94" s="378">
        <v>1</v>
      </c>
      <c r="F94" s="397"/>
      <c r="G94" s="398"/>
      <c r="H94" s="376">
        <f>+E94*F94</f>
        <v>0</v>
      </c>
      <c r="I94" s="377">
        <f>+E94*G94</f>
        <v>0</v>
      </c>
    </row>
    <row r="95" spans="1:9" s="33" customFormat="1" ht="15" customHeight="1" x14ac:dyDescent="0.25">
      <c r="A95" s="58"/>
      <c r="B95" s="57"/>
      <c r="C95" s="51"/>
      <c r="D95" s="328"/>
      <c r="E95" s="396"/>
      <c r="F95" s="397"/>
      <c r="G95" s="398"/>
      <c r="H95" s="376"/>
      <c r="I95" s="377"/>
    </row>
    <row r="96" spans="1:9" s="33" customFormat="1" ht="15" x14ac:dyDescent="0.25">
      <c r="A96" s="56">
        <v>25</v>
      </c>
      <c r="B96" s="57"/>
      <c r="C96" s="53" t="s">
        <v>214</v>
      </c>
      <c r="D96" s="324"/>
      <c r="E96" s="399"/>
      <c r="F96" s="397"/>
      <c r="G96" s="398"/>
      <c r="H96" s="400">
        <f>+SUM(H97:H99)</f>
        <v>0</v>
      </c>
      <c r="I96" s="401">
        <f>+SUM(I97:I99)</f>
        <v>0</v>
      </c>
    </row>
    <row r="97" spans="1:9" s="33" customFormat="1" ht="15" x14ac:dyDescent="0.25">
      <c r="A97" s="37"/>
      <c r="B97" s="36" t="s">
        <v>580</v>
      </c>
      <c r="C97" s="50" t="s">
        <v>215</v>
      </c>
      <c r="D97" s="320" t="s">
        <v>36</v>
      </c>
      <c r="E97" s="416">
        <v>1</v>
      </c>
      <c r="F97" s="397"/>
      <c r="G97" s="398"/>
      <c r="H97" s="376">
        <f>+E97*F97</f>
        <v>0</v>
      </c>
      <c r="I97" s="377">
        <f>+E97*G97</f>
        <v>0</v>
      </c>
    </row>
    <row r="98" spans="1:9" s="33" customFormat="1" ht="15" x14ac:dyDescent="0.25">
      <c r="A98" s="37"/>
      <c r="B98" s="36" t="s">
        <v>581</v>
      </c>
      <c r="C98" s="50" t="s">
        <v>216</v>
      </c>
      <c r="D98" s="320" t="s">
        <v>36</v>
      </c>
      <c r="E98" s="416">
        <v>1</v>
      </c>
      <c r="F98" s="397"/>
      <c r="G98" s="398"/>
      <c r="H98" s="376">
        <f>+E98*F98</f>
        <v>0</v>
      </c>
      <c r="I98" s="377">
        <f>+E98*G98</f>
        <v>0</v>
      </c>
    </row>
    <row r="99" spans="1:9" s="2" customFormat="1" ht="12.75" x14ac:dyDescent="0.2">
      <c r="A99" s="37"/>
      <c r="B99" s="36" t="s">
        <v>582</v>
      </c>
      <c r="C99" s="50" t="s">
        <v>217</v>
      </c>
      <c r="D99" s="320" t="s">
        <v>36</v>
      </c>
      <c r="E99" s="416">
        <v>1</v>
      </c>
      <c r="F99" s="397"/>
      <c r="G99" s="398"/>
      <c r="H99" s="376">
        <f>+E99*F99</f>
        <v>0</v>
      </c>
      <c r="I99" s="377">
        <f>+E99*G99</f>
        <v>0</v>
      </c>
    </row>
    <row r="100" spans="1:9" s="33" customFormat="1" ht="5.25" customHeight="1" x14ac:dyDescent="0.25">
      <c r="A100" s="58"/>
      <c r="B100" s="57"/>
      <c r="C100" s="51"/>
      <c r="D100" s="328"/>
      <c r="E100" s="396"/>
      <c r="F100" s="397"/>
      <c r="G100" s="398"/>
      <c r="H100" s="376"/>
      <c r="I100" s="377"/>
    </row>
    <row r="101" spans="1:9" s="2" customFormat="1" ht="12.75" x14ac:dyDescent="0.2">
      <c r="A101" s="56">
        <v>26</v>
      </c>
      <c r="B101" s="57"/>
      <c r="C101" s="53" t="s">
        <v>218</v>
      </c>
      <c r="D101" s="324" t="s">
        <v>36</v>
      </c>
      <c r="E101" s="399">
        <v>1</v>
      </c>
      <c r="F101" s="397"/>
      <c r="G101" s="398"/>
      <c r="H101" s="400">
        <f>+E101*F101</f>
        <v>0</v>
      </c>
      <c r="I101" s="401">
        <f>+E101*G101</f>
        <v>0</v>
      </c>
    </row>
    <row r="102" spans="1:9" s="33" customFormat="1" ht="5.25" customHeight="1" x14ac:dyDescent="0.25">
      <c r="A102" s="58"/>
      <c r="B102" s="57"/>
      <c r="C102" s="51"/>
      <c r="D102" s="328"/>
      <c r="E102" s="396"/>
      <c r="F102" s="397"/>
      <c r="G102" s="398"/>
      <c r="H102" s="376"/>
      <c r="I102" s="377"/>
    </row>
    <row r="103" spans="1:9" s="33" customFormat="1" ht="15" customHeight="1" x14ac:dyDescent="0.25">
      <c r="A103" s="56">
        <v>27</v>
      </c>
      <c r="B103" s="57"/>
      <c r="C103" s="53" t="s">
        <v>574</v>
      </c>
      <c r="D103" s="324" t="s">
        <v>36</v>
      </c>
      <c r="E103" s="399">
        <v>1</v>
      </c>
      <c r="F103" s="397"/>
      <c r="G103" s="398"/>
      <c r="H103" s="400">
        <f>+E103*F103</f>
        <v>0</v>
      </c>
      <c r="I103" s="401">
        <f>+E103*G103</f>
        <v>0</v>
      </c>
    </row>
    <row r="104" spans="1:9" s="33" customFormat="1" ht="5.25" customHeight="1" x14ac:dyDescent="0.25">
      <c r="A104" s="58"/>
      <c r="B104" s="57"/>
      <c r="C104" s="51"/>
      <c r="D104" s="328"/>
      <c r="E104" s="396"/>
      <c r="F104" s="397"/>
      <c r="G104" s="398"/>
      <c r="H104" s="376"/>
      <c r="I104" s="377"/>
    </row>
    <row r="105" spans="1:9" s="33" customFormat="1" ht="15" customHeight="1" x14ac:dyDescent="0.25">
      <c r="A105" s="330"/>
      <c r="B105" s="331"/>
      <c r="C105" s="390"/>
      <c r="D105" s="324"/>
      <c r="E105" s="399"/>
      <c r="F105" s="397"/>
      <c r="G105" s="398"/>
      <c r="H105" s="376">
        <f t="shared" ref="H105:H114" si="4">+E105*F105</f>
        <v>0</v>
      </c>
      <c r="I105" s="377">
        <f t="shared" ref="I105:I114" si="5">+E105*G105</f>
        <v>0</v>
      </c>
    </row>
    <row r="106" spans="1:9" s="33" customFormat="1" ht="15" customHeight="1" x14ac:dyDescent="0.25">
      <c r="A106" s="330"/>
      <c r="B106" s="331"/>
      <c r="C106" s="390"/>
      <c r="D106" s="324"/>
      <c r="E106" s="399"/>
      <c r="F106" s="397"/>
      <c r="G106" s="398"/>
      <c r="H106" s="376">
        <f t="shared" si="4"/>
        <v>0</v>
      </c>
      <c r="I106" s="377">
        <f t="shared" si="5"/>
        <v>0</v>
      </c>
    </row>
    <row r="107" spans="1:9" s="33" customFormat="1" ht="15" customHeight="1" x14ac:dyDescent="0.25">
      <c r="A107" s="330"/>
      <c r="B107" s="331"/>
      <c r="C107" s="390"/>
      <c r="D107" s="324"/>
      <c r="E107" s="399"/>
      <c r="F107" s="397"/>
      <c r="G107" s="398"/>
      <c r="H107" s="376">
        <f t="shared" si="4"/>
        <v>0</v>
      </c>
      <c r="I107" s="377">
        <f t="shared" si="5"/>
        <v>0</v>
      </c>
    </row>
    <row r="108" spans="1:9" s="33" customFormat="1" ht="15" customHeight="1" x14ac:dyDescent="0.25">
      <c r="A108" s="330"/>
      <c r="B108" s="331"/>
      <c r="C108" s="390"/>
      <c r="D108" s="324"/>
      <c r="E108" s="399"/>
      <c r="F108" s="397"/>
      <c r="G108" s="398"/>
      <c r="H108" s="376">
        <f t="shared" si="4"/>
        <v>0</v>
      </c>
      <c r="I108" s="377">
        <f t="shared" si="5"/>
        <v>0</v>
      </c>
    </row>
    <row r="109" spans="1:9" s="33" customFormat="1" ht="15" customHeight="1" x14ac:dyDescent="0.25">
      <c r="A109" s="330"/>
      <c r="B109" s="331"/>
      <c r="C109" s="390"/>
      <c r="D109" s="324"/>
      <c r="E109" s="399"/>
      <c r="F109" s="397"/>
      <c r="G109" s="398"/>
      <c r="H109" s="376">
        <f t="shared" si="4"/>
        <v>0</v>
      </c>
      <c r="I109" s="377">
        <f t="shared" si="5"/>
        <v>0</v>
      </c>
    </row>
    <row r="110" spans="1:9" s="33" customFormat="1" ht="15" customHeight="1" x14ac:dyDescent="0.25">
      <c r="A110" s="330"/>
      <c r="B110" s="331"/>
      <c r="C110" s="390"/>
      <c r="D110" s="324"/>
      <c r="E110" s="399"/>
      <c r="F110" s="397"/>
      <c r="G110" s="398"/>
      <c r="H110" s="376">
        <f t="shared" si="4"/>
        <v>0</v>
      </c>
      <c r="I110" s="377">
        <f t="shared" si="5"/>
        <v>0</v>
      </c>
    </row>
    <row r="111" spans="1:9" s="33" customFormat="1" ht="15" customHeight="1" x14ac:dyDescent="0.25">
      <c r="A111" s="330"/>
      <c r="B111" s="331"/>
      <c r="C111" s="390"/>
      <c r="D111" s="324"/>
      <c r="E111" s="399"/>
      <c r="F111" s="397"/>
      <c r="G111" s="398"/>
      <c r="H111" s="376">
        <f t="shared" si="4"/>
        <v>0</v>
      </c>
      <c r="I111" s="377">
        <f t="shared" si="5"/>
        <v>0</v>
      </c>
    </row>
    <row r="112" spans="1:9" s="33" customFormat="1" ht="15" customHeight="1" x14ac:dyDescent="0.25">
      <c r="A112" s="330"/>
      <c r="B112" s="331"/>
      <c r="C112" s="390"/>
      <c r="D112" s="324"/>
      <c r="E112" s="399"/>
      <c r="F112" s="397"/>
      <c r="G112" s="398"/>
      <c r="H112" s="376">
        <f t="shared" si="4"/>
        <v>0</v>
      </c>
      <c r="I112" s="377">
        <f t="shared" si="5"/>
        <v>0</v>
      </c>
    </row>
    <row r="113" spans="1:9" s="33" customFormat="1" ht="15" customHeight="1" x14ac:dyDescent="0.25">
      <c r="A113" s="330"/>
      <c r="B113" s="331"/>
      <c r="C113" s="390"/>
      <c r="D113" s="324"/>
      <c r="E113" s="399"/>
      <c r="F113" s="397"/>
      <c r="G113" s="398"/>
      <c r="H113" s="376">
        <f t="shared" si="4"/>
        <v>0</v>
      </c>
      <c r="I113" s="377">
        <f t="shared" si="5"/>
        <v>0</v>
      </c>
    </row>
    <row r="114" spans="1:9" s="33" customFormat="1" ht="15" customHeight="1" x14ac:dyDescent="0.25">
      <c r="A114" s="330"/>
      <c r="B114" s="331"/>
      <c r="C114" s="390"/>
      <c r="D114" s="324"/>
      <c r="E114" s="399"/>
      <c r="F114" s="397"/>
      <c r="G114" s="398"/>
      <c r="H114" s="376">
        <f t="shared" si="4"/>
        <v>0</v>
      </c>
      <c r="I114" s="377">
        <f t="shared" si="5"/>
        <v>0</v>
      </c>
    </row>
    <row r="115" spans="1:9" s="33" customFormat="1" ht="6" customHeight="1" thickBot="1" x14ac:dyDescent="0.3">
      <c r="A115" s="73"/>
      <c r="B115" s="55"/>
      <c r="C115" s="50"/>
      <c r="D115" s="36"/>
      <c r="E115" s="103"/>
      <c r="F115" s="62"/>
      <c r="G115" s="63"/>
      <c r="H115" s="69"/>
      <c r="I115" s="70"/>
    </row>
    <row r="116" spans="1:9" s="33" customFormat="1" ht="15" customHeight="1" thickBot="1" x14ac:dyDescent="0.3">
      <c r="A116" s="876" t="str">
        <f>+INDICE!C10</f>
        <v>C-1.3 Provisiones Complementarias y Obras Electromecánicas ET PI San Rafael 132 kV</v>
      </c>
      <c r="B116" s="877"/>
      <c r="C116" s="877"/>
      <c r="D116" s="877"/>
      <c r="E116" s="877"/>
      <c r="F116" s="877"/>
      <c r="G116" s="45" t="s">
        <v>104</v>
      </c>
      <c r="H116" s="86">
        <f>H101+H96+H92+H90+H88+H86+H79+H77+H70+H68+H62+H60+H58+H56+H54+H52+H46+H44+H32+H30+H18+H12+H8+H103+SUM(H105:H114)</f>
        <v>0</v>
      </c>
      <c r="I116" s="81">
        <f>I101+I96+I92+I90+I88+I86+I79+I77+I70+I68+I62+I60+I58+I56+I54+I52+I46+I44+I32+I30+I18+I12+I8+I103+SUM(I105:I114)</f>
        <v>0</v>
      </c>
    </row>
    <row r="117" spans="1:9" x14ac:dyDescent="0.2">
      <c r="A117" s="2" t="str">
        <f>'C 1.1'!$A$88</f>
        <v>Las cantidades son meramente orientativas, las mismas deben coincidir con lo presentado en la Oferta Técnica</v>
      </c>
    </row>
    <row r="118" spans="1:9" x14ac:dyDescent="0.2">
      <c r="A118" s="2" t="str">
        <f>'C 1.1'!$A$89</f>
        <v>El Oferente deberá ajustar el itemizado descripto en las filas disponibles en consonacia con lo descripto en la Oferta Técnica.</v>
      </c>
    </row>
    <row r="120" spans="1:9" x14ac:dyDescent="0.25">
      <c r="D120" s="768" t="s">
        <v>572</v>
      </c>
      <c r="E120" s="768"/>
      <c r="F120" s="768"/>
      <c r="G120" s="18"/>
      <c r="H120" s="768" t="s">
        <v>572</v>
      </c>
      <c r="I120" s="768"/>
    </row>
    <row r="121" spans="1:9" x14ac:dyDescent="0.25">
      <c r="D121" s="769" t="s">
        <v>671</v>
      </c>
      <c r="E121" s="769"/>
      <c r="F121" s="769"/>
      <c r="G121" s="18"/>
      <c r="H121" s="769" t="s">
        <v>573</v>
      </c>
      <c r="I121" s="769"/>
    </row>
    <row r="122" spans="1:9" x14ac:dyDescent="0.25">
      <c r="D122" s="19"/>
      <c r="E122" s="19"/>
      <c r="F122" s="18"/>
      <c r="G122" s="18"/>
      <c r="H122" s="18"/>
      <c r="I122" s="18"/>
    </row>
  </sheetData>
  <sheetProtection algorithmName="SHA-512" hashValue="Bh7DmfJyDqEaH/emogN0yZgiSlzhf021PymvTCc/U3KrkWUK5SYOUubp71kZDf/+jDwfFyOg6JFAILELhOuR2A==" saltValue="kpMoJFFxJ7HbnHANKrjcAw==" spinCount="100000" sheet="1" objects="1" scenarios="1"/>
  <protectedRanges>
    <protectedRange sqref="D31 D45 F8:G8 D19:D21 D70:D76 D23:D26 D11:G11 F18:G115 F13:F16 D9:F10 D63:D66" name="Rango1"/>
    <protectedRange sqref="D8:E8 D18:E18 D96:D115" name="Rango1_4_1"/>
    <protectedRange sqref="D27:D28" name="Rango1_1"/>
    <protectedRange sqref="D32:E32" name="Rango1_4_1_1"/>
    <protectedRange sqref="E43" name="Rango1_3"/>
    <protectedRange sqref="D46" name="Rango1_4_1_2"/>
    <protectedRange sqref="E51 D67" name="Rango1_7"/>
    <protectedRange sqref="D62:E62 D55 D59 D57" name="Rango1_4_1_3"/>
    <protectedRange sqref="D92" name="Rango1_10"/>
    <protectedRange sqref="D93:D94" name="Rango1_5_1_1"/>
    <protectedRange sqref="D91 D89 D80:D85" name="Rango1_5_1_1_2"/>
    <protectedRange sqref="D22" name="Rango1_4"/>
    <protectedRange sqref="G9:G10 F12:G12 F17:G17 G13:G16" name="Rango1_2"/>
    <protectedRange sqref="D12:E12 D13:D17" name="Rango1_5_1_1_1"/>
    <protectedRange sqref="E13:E17" name="Rango1_2_1_1_1_1"/>
    <protectedRange sqref="E19:E21 E23:E26" name="Rango1_9"/>
    <protectedRange sqref="E27:E28" name="Rango1_1_2"/>
    <protectedRange sqref="E22" name="Rango1_4_3"/>
    <protectedRange sqref="E33:E42" name="Rango1_3_1"/>
    <protectedRange sqref="E45" name="Rango1_11"/>
    <protectedRange sqref="E44" name="Rango1_5_1"/>
    <protectedRange sqref="E47:E50" name="Rango1_6_1"/>
    <protectedRange sqref="E46" name="Rango1_4_1_2_1"/>
    <protectedRange sqref="E70:E76" name="Rango1_12"/>
    <protectedRange sqref="E96:E115" name="Rango1_4_1_6"/>
    <protectedRange sqref="E69" name="Rango1_6_2"/>
    <protectedRange sqref="E77 E80:E82 E86 E63:E68" name="Rango1_7_1"/>
    <protectedRange sqref="E92" name="Rango1_2_2_1"/>
    <protectedRange sqref="E93:E94" name="Rango1_2_1_1_1_3"/>
    <protectedRange sqref="E91 E89 E83:E85" name="Rango1_2_1_1_1_2_1"/>
    <protectedRange sqref="E60 E52:E54 E58 E56" name="Rango1_7_2"/>
    <protectedRange sqref="E55 E59 E57" name="Rango1_4_1_3_1"/>
    <protectedRange sqref="D29:E30" name="Rango1_2_1"/>
  </protectedRanges>
  <mergeCells count="13">
    <mergeCell ref="D120:F120"/>
    <mergeCell ref="H120:I120"/>
    <mergeCell ref="D121:F121"/>
    <mergeCell ref="H121:I121"/>
    <mergeCell ref="A116:F116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9" fitToHeight="0" orientation="landscape" r:id="rId1"/>
  <headerFooter>
    <oddHeader>&amp;L&amp;G&amp;R&amp;G</oddHeader>
  </headerFooter>
  <rowBreaks count="4" manualBreakCount="4">
    <brk id="31" max="8" man="1"/>
    <brk id="58" max="8" man="1"/>
    <brk id="83" max="8" man="1"/>
    <brk id="107" max="8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X131"/>
  <sheetViews>
    <sheetView view="pageBreakPreview" zoomScale="60" zoomScaleNormal="100" workbookViewId="0">
      <selection activeCell="E116" sqref="E116"/>
    </sheetView>
  </sheetViews>
  <sheetFormatPr baseColWidth="10" defaultColWidth="11.42578125" defaultRowHeight="15" x14ac:dyDescent="0.25"/>
  <cols>
    <col min="1" max="1" width="3.7109375" style="1" customWidth="1"/>
    <col min="2" max="2" width="7.42578125" style="1" customWidth="1"/>
    <col min="3" max="3" width="77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8" width="17.85546875" style="1" customWidth="1"/>
    <col min="9" max="9" width="19.42578125" style="1" customWidth="1"/>
    <col min="10" max="10" width="12.85546875" bestFit="1" customWidth="1"/>
    <col min="11" max="11" width="11.5703125"/>
    <col min="12" max="12" width="46.85546875" customWidth="1"/>
    <col min="13" max="13" width="11.5703125"/>
    <col min="14" max="14" width="4.7109375" customWidth="1"/>
    <col min="15" max="15" width="17.5703125" customWidth="1"/>
    <col min="16" max="50" width="11.5703125"/>
    <col min="51" max="256" width="11.5703125" style="1"/>
    <col min="257" max="258" width="5.7109375" style="1" customWidth="1"/>
    <col min="259" max="259" width="88.28515625" style="1" customWidth="1"/>
    <col min="260" max="260" width="6.7109375" style="1" customWidth="1"/>
    <col min="261" max="261" width="7.28515625" style="1" customWidth="1"/>
    <col min="262" max="512" width="11.5703125" style="1"/>
    <col min="513" max="514" width="5.7109375" style="1" customWidth="1"/>
    <col min="515" max="515" width="88.28515625" style="1" customWidth="1"/>
    <col min="516" max="516" width="6.7109375" style="1" customWidth="1"/>
    <col min="517" max="517" width="7.28515625" style="1" customWidth="1"/>
    <col min="518" max="768" width="11.5703125" style="1"/>
    <col min="769" max="770" width="5.7109375" style="1" customWidth="1"/>
    <col min="771" max="771" width="88.28515625" style="1" customWidth="1"/>
    <col min="772" max="772" width="6.7109375" style="1" customWidth="1"/>
    <col min="773" max="773" width="7.28515625" style="1" customWidth="1"/>
    <col min="774" max="1024" width="11.5703125" style="1"/>
    <col min="1025" max="1026" width="5.7109375" style="1" customWidth="1"/>
    <col min="1027" max="1027" width="88.28515625" style="1" customWidth="1"/>
    <col min="1028" max="1028" width="6.7109375" style="1" customWidth="1"/>
    <col min="1029" max="1029" width="7.28515625" style="1" customWidth="1"/>
    <col min="1030" max="1280" width="11.5703125" style="1"/>
    <col min="1281" max="1282" width="5.7109375" style="1" customWidth="1"/>
    <col min="1283" max="1283" width="88.28515625" style="1" customWidth="1"/>
    <col min="1284" max="1284" width="6.7109375" style="1" customWidth="1"/>
    <col min="1285" max="1285" width="7.28515625" style="1" customWidth="1"/>
    <col min="1286" max="1536" width="11.5703125" style="1"/>
    <col min="1537" max="1538" width="5.7109375" style="1" customWidth="1"/>
    <col min="1539" max="1539" width="88.28515625" style="1" customWidth="1"/>
    <col min="1540" max="1540" width="6.7109375" style="1" customWidth="1"/>
    <col min="1541" max="1541" width="7.28515625" style="1" customWidth="1"/>
    <col min="1542" max="1792" width="11.5703125" style="1"/>
    <col min="1793" max="1794" width="5.7109375" style="1" customWidth="1"/>
    <col min="1795" max="1795" width="88.28515625" style="1" customWidth="1"/>
    <col min="1796" max="1796" width="6.7109375" style="1" customWidth="1"/>
    <col min="1797" max="1797" width="7.28515625" style="1" customWidth="1"/>
    <col min="1798" max="2048" width="11.5703125" style="1"/>
    <col min="2049" max="2050" width="5.7109375" style="1" customWidth="1"/>
    <col min="2051" max="2051" width="88.28515625" style="1" customWidth="1"/>
    <col min="2052" max="2052" width="6.7109375" style="1" customWidth="1"/>
    <col min="2053" max="2053" width="7.28515625" style="1" customWidth="1"/>
    <col min="2054" max="2304" width="11.5703125" style="1"/>
    <col min="2305" max="2306" width="5.7109375" style="1" customWidth="1"/>
    <col min="2307" max="2307" width="88.28515625" style="1" customWidth="1"/>
    <col min="2308" max="2308" width="6.7109375" style="1" customWidth="1"/>
    <col min="2309" max="2309" width="7.28515625" style="1" customWidth="1"/>
    <col min="2310" max="2560" width="11.5703125" style="1"/>
    <col min="2561" max="2562" width="5.7109375" style="1" customWidth="1"/>
    <col min="2563" max="2563" width="88.28515625" style="1" customWidth="1"/>
    <col min="2564" max="2564" width="6.7109375" style="1" customWidth="1"/>
    <col min="2565" max="2565" width="7.28515625" style="1" customWidth="1"/>
    <col min="2566" max="2816" width="11.5703125" style="1"/>
    <col min="2817" max="2818" width="5.7109375" style="1" customWidth="1"/>
    <col min="2819" max="2819" width="88.28515625" style="1" customWidth="1"/>
    <col min="2820" max="2820" width="6.7109375" style="1" customWidth="1"/>
    <col min="2821" max="2821" width="7.28515625" style="1" customWidth="1"/>
    <col min="2822" max="3072" width="11.5703125" style="1"/>
    <col min="3073" max="3074" width="5.7109375" style="1" customWidth="1"/>
    <col min="3075" max="3075" width="88.28515625" style="1" customWidth="1"/>
    <col min="3076" max="3076" width="6.7109375" style="1" customWidth="1"/>
    <col min="3077" max="3077" width="7.28515625" style="1" customWidth="1"/>
    <col min="3078" max="3328" width="11.5703125" style="1"/>
    <col min="3329" max="3330" width="5.7109375" style="1" customWidth="1"/>
    <col min="3331" max="3331" width="88.28515625" style="1" customWidth="1"/>
    <col min="3332" max="3332" width="6.7109375" style="1" customWidth="1"/>
    <col min="3333" max="3333" width="7.28515625" style="1" customWidth="1"/>
    <col min="3334" max="3584" width="11.5703125" style="1"/>
    <col min="3585" max="3586" width="5.7109375" style="1" customWidth="1"/>
    <col min="3587" max="3587" width="88.28515625" style="1" customWidth="1"/>
    <col min="3588" max="3588" width="6.7109375" style="1" customWidth="1"/>
    <col min="3589" max="3589" width="7.28515625" style="1" customWidth="1"/>
    <col min="3590" max="3840" width="11.5703125" style="1"/>
    <col min="3841" max="3842" width="5.7109375" style="1" customWidth="1"/>
    <col min="3843" max="3843" width="88.28515625" style="1" customWidth="1"/>
    <col min="3844" max="3844" width="6.7109375" style="1" customWidth="1"/>
    <col min="3845" max="3845" width="7.28515625" style="1" customWidth="1"/>
    <col min="3846" max="4096" width="11.5703125" style="1"/>
    <col min="4097" max="4098" width="5.7109375" style="1" customWidth="1"/>
    <col min="4099" max="4099" width="88.28515625" style="1" customWidth="1"/>
    <col min="4100" max="4100" width="6.7109375" style="1" customWidth="1"/>
    <col min="4101" max="4101" width="7.28515625" style="1" customWidth="1"/>
    <col min="4102" max="4352" width="11.5703125" style="1"/>
    <col min="4353" max="4354" width="5.7109375" style="1" customWidth="1"/>
    <col min="4355" max="4355" width="88.28515625" style="1" customWidth="1"/>
    <col min="4356" max="4356" width="6.7109375" style="1" customWidth="1"/>
    <col min="4357" max="4357" width="7.28515625" style="1" customWidth="1"/>
    <col min="4358" max="4608" width="11.5703125" style="1"/>
    <col min="4609" max="4610" width="5.7109375" style="1" customWidth="1"/>
    <col min="4611" max="4611" width="88.28515625" style="1" customWidth="1"/>
    <col min="4612" max="4612" width="6.7109375" style="1" customWidth="1"/>
    <col min="4613" max="4613" width="7.28515625" style="1" customWidth="1"/>
    <col min="4614" max="4864" width="11.5703125" style="1"/>
    <col min="4865" max="4866" width="5.7109375" style="1" customWidth="1"/>
    <col min="4867" max="4867" width="88.28515625" style="1" customWidth="1"/>
    <col min="4868" max="4868" width="6.7109375" style="1" customWidth="1"/>
    <col min="4869" max="4869" width="7.28515625" style="1" customWidth="1"/>
    <col min="4870" max="5120" width="11.5703125" style="1"/>
    <col min="5121" max="5122" width="5.7109375" style="1" customWidth="1"/>
    <col min="5123" max="5123" width="88.28515625" style="1" customWidth="1"/>
    <col min="5124" max="5124" width="6.7109375" style="1" customWidth="1"/>
    <col min="5125" max="5125" width="7.28515625" style="1" customWidth="1"/>
    <col min="5126" max="5376" width="11.5703125" style="1"/>
    <col min="5377" max="5378" width="5.7109375" style="1" customWidth="1"/>
    <col min="5379" max="5379" width="88.28515625" style="1" customWidth="1"/>
    <col min="5380" max="5380" width="6.7109375" style="1" customWidth="1"/>
    <col min="5381" max="5381" width="7.28515625" style="1" customWidth="1"/>
    <col min="5382" max="5632" width="11.5703125" style="1"/>
    <col min="5633" max="5634" width="5.7109375" style="1" customWidth="1"/>
    <col min="5635" max="5635" width="88.28515625" style="1" customWidth="1"/>
    <col min="5636" max="5636" width="6.7109375" style="1" customWidth="1"/>
    <col min="5637" max="5637" width="7.28515625" style="1" customWidth="1"/>
    <col min="5638" max="5888" width="11.5703125" style="1"/>
    <col min="5889" max="5890" width="5.7109375" style="1" customWidth="1"/>
    <col min="5891" max="5891" width="88.28515625" style="1" customWidth="1"/>
    <col min="5892" max="5892" width="6.7109375" style="1" customWidth="1"/>
    <col min="5893" max="5893" width="7.28515625" style="1" customWidth="1"/>
    <col min="5894" max="6144" width="11.5703125" style="1"/>
    <col min="6145" max="6146" width="5.7109375" style="1" customWidth="1"/>
    <col min="6147" max="6147" width="88.28515625" style="1" customWidth="1"/>
    <col min="6148" max="6148" width="6.7109375" style="1" customWidth="1"/>
    <col min="6149" max="6149" width="7.28515625" style="1" customWidth="1"/>
    <col min="6150" max="6400" width="11.5703125" style="1"/>
    <col min="6401" max="6402" width="5.7109375" style="1" customWidth="1"/>
    <col min="6403" max="6403" width="88.28515625" style="1" customWidth="1"/>
    <col min="6404" max="6404" width="6.7109375" style="1" customWidth="1"/>
    <col min="6405" max="6405" width="7.28515625" style="1" customWidth="1"/>
    <col min="6406" max="6656" width="11.5703125" style="1"/>
    <col min="6657" max="6658" width="5.7109375" style="1" customWidth="1"/>
    <col min="6659" max="6659" width="88.28515625" style="1" customWidth="1"/>
    <col min="6660" max="6660" width="6.7109375" style="1" customWidth="1"/>
    <col min="6661" max="6661" width="7.28515625" style="1" customWidth="1"/>
    <col min="6662" max="6912" width="11.5703125" style="1"/>
    <col min="6913" max="6914" width="5.7109375" style="1" customWidth="1"/>
    <col min="6915" max="6915" width="88.28515625" style="1" customWidth="1"/>
    <col min="6916" max="6916" width="6.7109375" style="1" customWidth="1"/>
    <col min="6917" max="6917" width="7.28515625" style="1" customWidth="1"/>
    <col min="6918" max="7168" width="11.5703125" style="1"/>
    <col min="7169" max="7170" width="5.7109375" style="1" customWidth="1"/>
    <col min="7171" max="7171" width="88.28515625" style="1" customWidth="1"/>
    <col min="7172" max="7172" width="6.7109375" style="1" customWidth="1"/>
    <col min="7173" max="7173" width="7.28515625" style="1" customWidth="1"/>
    <col min="7174" max="7424" width="11.5703125" style="1"/>
    <col min="7425" max="7426" width="5.7109375" style="1" customWidth="1"/>
    <col min="7427" max="7427" width="88.28515625" style="1" customWidth="1"/>
    <col min="7428" max="7428" width="6.7109375" style="1" customWidth="1"/>
    <col min="7429" max="7429" width="7.28515625" style="1" customWidth="1"/>
    <col min="7430" max="7680" width="11.5703125" style="1"/>
    <col min="7681" max="7682" width="5.7109375" style="1" customWidth="1"/>
    <col min="7683" max="7683" width="88.28515625" style="1" customWidth="1"/>
    <col min="7684" max="7684" width="6.7109375" style="1" customWidth="1"/>
    <col min="7685" max="7685" width="7.28515625" style="1" customWidth="1"/>
    <col min="7686" max="7936" width="11.5703125" style="1"/>
    <col min="7937" max="7938" width="5.7109375" style="1" customWidth="1"/>
    <col min="7939" max="7939" width="88.28515625" style="1" customWidth="1"/>
    <col min="7940" max="7940" width="6.7109375" style="1" customWidth="1"/>
    <col min="7941" max="7941" width="7.28515625" style="1" customWidth="1"/>
    <col min="7942" max="8192" width="11.5703125" style="1"/>
    <col min="8193" max="8194" width="5.7109375" style="1" customWidth="1"/>
    <col min="8195" max="8195" width="88.28515625" style="1" customWidth="1"/>
    <col min="8196" max="8196" width="6.7109375" style="1" customWidth="1"/>
    <col min="8197" max="8197" width="7.28515625" style="1" customWidth="1"/>
    <col min="8198" max="8448" width="11.5703125" style="1"/>
    <col min="8449" max="8450" width="5.7109375" style="1" customWidth="1"/>
    <col min="8451" max="8451" width="88.28515625" style="1" customWidth="1"/>
    <col min="8452" max="8452" width="6.7109375" style="1" customWidth="1"/>
    <col min="8453" max="8453" width="7.28515625" style="1" customWidth="1"/>
    <col min="8454" max="8704" width="11.5703125" style="1"/>
    <col min="8705" max="8706" width="5.7109375" style="1" customWidth="1"/>
    <col min="8707" max="8707" width="88.28515625" style="1" customWidth="1"/>
    <col min="8708" max="8708" width="6.7109375" style="1" customWidth="1"/>
    <col min="8709" max="8709" width="7.28515625" style="1" customWidth="1"/>
    <col min="8710" max="8960" width="11.5703125" style="1"/>
    <col min="8961" max="8962" width="5.7109375" style="1" customWidth="1"/>
    <col min="8963" max="8963" width="88.28515625" style="1" customWidth="1"/>
    <col min="8964" max="8964" width="6.7109375" style="1" customWidth="1"/>
    <col min="8965" max="8965" width="7.28515625" style="1" customWidth="1"/>
    <col min="8966" max="9216" width="11.5703125" style="1"/>
    <col min="9217" max="9218" width="5.7109375" style="1" customWidth="1"/>
    <col min="9219" max="9219" width="88.28515625" style="1" customWidth="1"/>
    <col min="9220" max="9220" width="6.7109375" style="1" customWidth="1"/>
    <col min="9221" max="9221" width="7.28515625" style="1" customWidth="1"/>
    <col min="9222" max="9472" width="11.5703125" style="1"/>
    <col min="9473" max="9474" width="5.7109375" style="1" customWidth="1"/>
    <col min="9475" max="9475" width="88.28515625" style="1" customWidth="1"/>
    <col min="9476" max="9476" width="6.7109375" style="1" customWidth="1"/>
    <col min="9477" max="9477" width="7.28515625" style="1" customWidth="1"/>
    <col min="9478" max="9728" width="11.5703125" style="1"/>
    <col min="9729" max="9730" width="5.7109375" style="1" customWidth="1"/>
    <col min="9731" max="9731" width="88.28515625" style="1" customWidth="1"/>
    <col min="9732" max="9732" width="6.7109375" style="1" customWidth="1"/>
    <col min="9733" max="9733" width="7.28515625" style="1" customWidth="1"/>
    <col min="9734" max="9984" width="11.5703125" style="1"/>
    <col min="9985" max="9986" width="5.7109375" style="1" customWidth="1"/>
    <col min="9987" max="9987" width="88.28515625" style="1" customWidth="1"/>
    <col min="9988" max="9988" width="6.7109375" style="1" customWidth="1"/>
    <col min="9989" max="9989" width="7.28515625" style="1" customWidth="1"/>
    <col min="9990" max="10240" width="11.5703125" style="1"/>
    <col min="10241" max="10242" width="5.7109375" style="1" customWidth="1"/>
    <col min="10243" max="10243" width="88.28515625" style="1" customWidth="1"/>
    <col min="10244" max="10244" width="6.7109375" style="1" customWidth="1"/>
    <col min="10245" max="10245" width="7.28515625" style="1" customWidth="1"/>
    <col min="10246" max="10496" width="11.5703125" style="1"/>
    <col min="10497" max="10498" width="5.7109375" style="1" customWidth="1"/>
    <col min="10499" max="10499" width="88.28515625" style="1" customWidth="1"/>
    <col min="10500" max="10500" width="6.7109375" style="1" customWidth="1"/>
    <col min="10501" max="10501" width="7.28515625" style="1" customWidth="1"/>
    <col min="10502" max="10752" width="11.5703125" style="1"/>
    <col min="10753" max="10754" width="5.7109375" style="1" customWidth="1"/>
    <col min="10755" max="10755" width="88.28515625" style="1" customWidth="1"/>
    <col min="10756" max="10756" width="6.7109375" style="1" customWidth="1"/>
    <col min="10757" max="10757" width="7.28515625" style="1" customWidth="1"/>
    <col min="10758" max="11008" width="11.5703125" style="1"/>
    <col min="11009" max="11010" width="5.7109375" style="1" customWidth="1"/>
    <col min="11011" max="11011" width="88.28515625" style="1" customWidth="1"/>
    <col min="11012" max="11012" width="6.7109375" style="1" customWidth="1"/>
    <col min="11013" max="11013" width="7.28515625" style="1" customWidth="1"/>
    <col min="11014" max="11264" width="11.5703125" style="1"/>
    <col min="11265" max="11266" width="5.7109375" style="1" customWidth="1"/>
    <col min="11267" max="11267" width="88.28515625" style="1" customWidth="1"/>
    <col min="11268" max="11268" width="6.7109375" style="1" customWidth="1"/>
    <col min="11269" max="11269" width="7.28515625" style="1" customWidth="1"/>
    <col min="11270" max="11520" width="11.5703125" style="1"/>
    <col min="11521" max="11522" width="5.7109375" style="1" customWidth="1"/>
    <col min="11523" max="11523" width="88.28515625" style="1" customWidth="1"/>
    <col min="11524" max="11524" width="6.7109375" style="1" customWidth="1"/>
    <col min="11525" max="11525" width="7.28515625" style="1" customWidth="1"/>
    <col min="11526" max="11776" width="11.5703125" style="1"/>
    <col min="11777" max="11778" width="5.7109375" style="1" customWidth="1"/>
    <col min="11779" max="11779" width="88.28515625" style="1" customWidth="1"/>
    <col min="11780" max="11780" width="6.7109375" style="1" customWidth="1"/>
    <col min="11781" max="11781" width="7.28515625" style="1" customWidth="1"/>
    <col min="11782" max="12032" width="11.5703125" style="1"/>
    <col min="12033" max="12034" width="5.7109375" style="1" customWidth="1"/>
    <col min="12035" max="12035" width="88.28515625" style="1" customWidth="1"/>
    <col min="12036" max="12036" width="6.7109375" style="1" customWidth="1"/>
    <col min="12037" max="12037" width="7.28515625" style="1" customWidth="1"/>
    <col min="12038" max="12288" width="11.5703125" style="1"/>
    <col min="12289" max="12290" width="5.7109375" style="1" customWidth="1"/>
    <col min="12291" max="12291" width="88.28515625" style="1" customWidth="1"/>
    <col min="12292" max="12292" width="6.7109375" style="1" customWidth="1"/>
    <col min="12293" max="12293" width="7.28515625" style="1" customWidth="1"/>
    <col min="12294" max="12544" width="11.5703125" style="1"/>
    <col min="12545" max="12546" width="5.7109375" style="1" customWidth="1"/>
    <col min="12547" max="12547" width="88.28515625" style="1" customWidth="1"/>
    <col min="12548" max="12548" width="6.7109375" style="1" customWidth="1"/>
    <col min="12549" max="12549" width="7.28515625" style="1" customWidth="1"/>
    <col min="12550" max="12800" width="11.5703125" style="1"/>
    <col min="12801" max="12802" width="5.7109375" style="1" customWidth="1"/>
    <col min="12803" max="12803" width="88.28515625" style="1" customWidth="1"/>
    <col min="12804" max="12804" width="6.7109375" style="1" customWidth="1"/>
    <col min="12805" max="12805" width="7.28515625" style="1" customWidth="1"/>
    <col min="12806" max="13056" width="11.5703125" style="1"/>
    <col min="13057" max="13058" width="5.7109375" style="1" customWidth="1"/>
    <col min="13059" max="13059" width="88.28515625" style="1" customWidth="1"/>
    <col min="13060" max="13060" width="6.7109375" style="1" customWidth="1"/>
    <col min="13061" max="13061" width="7.28515625" style="1" customWidth="1"/>
    <col min="13062" max="13312" width="11.5703125" style="1"/>
    <col min="13313" max="13314" width="5.7109375" style="1" customWidth="1"/>
    <col min="13315" max="13315" width="88.28515625" style="1" customWidth="1"/>
    <col min="13316" max="13316" width="6.7109375" style="1" customWidth="1"/>
    <col min="13317" max="13317" width="7.28515625" style="1" customWidth="1"/>
    <col min="13318" max="13568" width="11.5703125" style="1"/>
    <col min="13569" max="13570" width="5.7109375" style="1" customWidth="1"/>
    <col min="13571" max="13571" width="88.28515625" style="1" customWidth="1"/>
    <col min="13572" max="13572" width="6.7109375" style="1" customWidth="1"/>
    <col min="13573" max="13573" width="7.28515625" style="1" customWidth="1"/>
    <col min="13574" max="13824" width="11.5703125" style="1"/>
    <col min="13825" max="13826" width="5.7109375" style="1" customWidth="1"/>
    <col min="13827" max="13827" width="88.28515625" style="1" customWidth="1"/>
    <col min="13828" max="13828" width="6.7109375" style="1" customWidth="1"/>
    <col min="13829" max="13829" width="7.28515625" style="1" customWidth="1"/>
    <col min="13830" max="14080" width="11.5703125" style="1"/>
    <col min="14081" max="14082" width="5.7109375" style="1" customWidth="1"/>
    <col min="14083" max="14083" width="88.28515625" style="1" customWidth="1"/>
    <col min="14084" max="14084" width="6.7109375" style="1" customWidth="1"/>
    <col min="14085" max="14085" width="7.28515625" style="1" customWidth="1"/>
    <col min="14086" max="14336" width="11.5703125" style="1"/>
    <col min="14337" max="14338" width="5.7109375" style="1" customWidth="1"/>
    <col min="14339" max="14339" width="88.28515625" style="1" customWidth="1"/>
    <col min="14340" max="14340" width="6.7109375" style="1" customWidth="1"/>
    <col min="14341" max="14341" width="7.28515625" style="1" customWidth="1"/>
    <col min="14342" max="14592" width="11.5703125" style="1"/>
    <col min="14593" max="14594" width="5.7109375" style="1" customWidth="1"/>
    <col min="14595" max="14595" width="88.28515625" style="1" customWidth="1"/>
    <col min="14596" max="14596" width="6.7109375" style="1" customWidth="1"/>
    <col min="14597" max="14597" width="7.28515625" style="1" customWidth="1"/>
    <col min="14598" max="14848" width="11.5703125" style="1"/>
    <col min="14849" max="14850" width="5.7109375" style="1" customWidth="1"/>
    <col min="14851" max="14851" width="88.28515625" style="1" customWidth="1"/>
    <col min="14852" max="14852" width="6.7109375" style="1" customWidth="1"/>
    <col min="14853" max="14853" width="7.28515625" style="1" customWidth="1"/>
    <col min="14854" max="15104" width="11.5703125" style="1"/>
    <col min="15105" max="15106" width="5.7109375" style="1" customWidth="1"/>
    <col min="15107" max="15107" width="88.28515625" style="1" customWidth="1"/>
    <col min="15108" max="15108" width="6.7109375" style="1" customWidth="1"/>
    <col min="15109" max="15109" width="7.28515625" style="1" customWidth="1"/>
    <col min="15110" max="15360" width="11.5703125" style="1"/>
    <col min="15361" max="15362" width="5.7109375" style="1" customWidth="1"/>
    <col min="15363" max="15363" width="88.28515625" style="1" customWidth="1"/>
    <col min="15364" max="15364" width="6.7109375" style="1" customWidth="1"/>
    <col min="15365" max="15365" width="7.28515625" style="1" customWidth="1"/>
    <col min="15366" max="15616" width="11.5703125" style="1"/>
    <col min="15617" max="15618" width="5.7109375" style="1" customWidth="1"/>
    <col min="15619" max="15619" width="88.28515625" style="1" customWidth="1"/>
    <col min="15620" max="15620" width="6.7109375" style="1" customWidth="1"/>
    <col min="15621" max="15621" width="7.28515625" style="1" customWidth="1"/>
    <col min="15622" max="15872" width="11.5703125" style="1"/>
    <col min="15873" max="15874" width="5.7109375" style="1" customWidth="1"/>
    <col min="15875" max="15875" width="88.28515625" style="1" customWidth="1"/>
    <col min="15876" max="15876" width="6.7109375" style="1" customWidth="1"/>
    <col min="15877" max="15877" width="7.28515625" style="1" customWidth="1"/>
    <col min="15878" max="16128" width="11.5703125" style="1"/>
    <col min="16129" max="16130" width="5.7109375" style="1" customWidth="1"/>
    <col min="16131" max="16131" width="88.28515625" style="1" customWidth="1"/>
    <col min="16132" max="16132" width="6.7109375" style="1" customWidth="1"/>
    <col min="16133" max="16133" width="7.28515625" style="1" customWidth="1"/>
    <col min="16134" max="16383" width="11.5703125" style="1"/>
    <col min="16384" max="16384" width="11.5703125" style="1" customWidth="1"/>
  </cols>
  <sheetData>
    <row r="1" spans="1:9" ht="66.75" customHeight="1" thickBot="1" x14ac:dyDescent="0.3">
      <c r="A1" s="879" t="str">
        <f>INDICE!$A$1</f>
        <v>MEJORAMIENTO DE LA RED DE AT (132 KV) DE LA PROVINCIA DE MENDOZA 
DEPARTAMENTOS DE SAN RAFAEL Y GENERAL ALVEAR</v>
      </c>
      <c r="B1" s="880"/>
      <c r="C1" s="880"/>
      <c r="D1" s="880"/>
      <c r="E1" s="880"/>
      <c r="F1" s="880"/>
      <c r="G1" s="880"/>
      <c r="H1" s="880"/>
      <c r="I1" s="881"/>
    </row>
    <row r="2" spans="1:9" ht="9.9499999999999993" customHeight="1" thickBot="1" x14ac:dyDescent="0.3">
      <c r="A2" s="15"/>
      <c r="B2" s="15"/>
      <c r="C2" s="14"/>
      <c r="D2" s="15"/>
      <c r="E2" s="15"/>
      <c r="F2" s="14"/>
      <c r="G2" s="14"/>
      <c r="H2" s="14"/>
      <c r="I2" s="14"/>
    </row>
    <row r="3" spans="1:9" ht="21.75" thickBot="1" x14ac:dyDescent="0.3">
      <c r="A3" s="882" t="str">
        <f>INDICE!C11</f>
        <v>C-1.4 Repuestos ET PI San Rafael 132 kV</v>
      </c>
      <c r="B3" s="883"/>
      <c r="C3" s="883"/>
      <c r="D3" s="883"/>
      <c r="E3" s="883"/>
      <c r="F3" s="883"/>
      <c r="G3" s="883"/>
      <c r="H3" s="883"/>
      <c r="I3" s="884"/>
    </row>
    <row r="4" spans="1:9" ht="9.9499999999999993" customHeight="1" thickBot="1" x14ac:dyDescent="0.3"/>
    <row r="5" spans="1:9" ht="16.149999999999999" customHeight="1" x14ac:dyDescent="0.25">
      <c r="A5" s="885" t="s">
        <v>28</v>
      </c>
      <c r="B5" s="888" t="s">
        <v>29</v>
      </c>
      <c r="C5" s="417"/>
      <c r="D5" s="891" t="s">
        <v>30</v>
      </c>
      <c r="E5" s="891" t="s">
        <v>31</v>
      </c>
      <c r="F5" s="871" t="s">
        <v>32</v>
      </c>
      <c r="G5" s="872"/>
      <c r="H5" s="762" t="s">
        <v>513</v>
      </c>
      <c r="I5" s="765"/>
    </row>
    <row r="6" spans="1:9" ht="16.5" customHeight="1" x14ac:dyDescent="0.25">
      <c r="A6" s="886"/>
      <c r="B6" s="889"/>
      <c r="C6" s="418" t="s">
        <v>34</v>
      </c>
      <c r="D6" s="892"/>
      <c r="E6" s="892"/>
      <c r="F6" s="873"/>
      <c r="G6" s="873"/>
      <c r="H6" s="764"/>
      <c r="I6" s="766"/>
    </row>
    <row r="7" spans="1:9" ht="32.450000000000003" customHeight="1" thickBot="1" x14ac:dyDescent="0.3">
      <c r="A7" s="887"/>
      <c r="B7" s="890"/>
      <c r="C7" s="419"/>
      <c r="D7" s="893"/>
      <c r="E7" s="893"/>
      <c r="F7" s="31" t="s">
        <v>21</v>
      </c>
      <c r="G7" s="31" t="s">
        <v>22</v>
      </c>
      <c r="H7" s="31" t="s">
        <v>21</v>
      </c>
      <c r="I7" s="32" t="s">
        <v>22</v>
      </c>
    </row>
    <row r="8" spans="1:9" x14ac:dyDescent="0.25">
      <c r="A8" s="420">
        <v>1</v>
      </c>
      <c r="B8" s="420"/>
      <c r="C8" s="421" t="s">
        <v>514</v>
      </c>
      <c r="D8" s="422"/>
      <c r="E8" s="423"/>
      <c r="F8" s="424"/>
      <c r="G8" s="424"/>
      <c r="H8" s="425">
        <f>+SUM(H9:H18)</f>
        <v>0</v>
      </c>
      <c r="I8" s="426">
        <f>+SUM(I9:I18)</f>
        <v>0</v>
      </c>
    </row>
    <row r="9" spans="1:9" x14ac:dyDescent="0.25">
      <c r="A9" s="427"/>
      <c r="B9" s="428" t="s">
        <v>35</v>
      </c>
      <c r="C9" s="283" t="s">
        <v>233</v>
      </c>
      <c r="D9" s="435" t="s">
        <v>38</v>
      </c>
      <c r="E9" s="436">
        <v>1</v>
      </c>
      <c r="F9" s="397"/>
      <c r="G9" s="398"/>
      <c r="H9" s="429">
        <f>+E9*F9</f>
        <v>0</v>
      </c>
      <c r="I9" s="430">
        <f>+E9*G9</f>
        <v>0</v>
      </c>
    </row>
    <row r="10" spans="1:9" x14ac:dyDescent="0.25">
      <c r="A10" s="427"/>
      <c r="B10" s="428" t="s">
        <v>106</v>
      </c>
      <c r="C10" s="283" t="s">
        <v>515</v>
      </c>
      <c r="D10" s="435" t="s">
        <v>38</v>
      </c>
      <c r="E10" s="436">
        <v>1</v>
      </c>
      <c r="F10" s="397"/>
      <c r="G10" s="398"/>
      <c r="H10" s="429">
        <f t="shared" ref="H10:H12" si="0">+E10*F10</f>
        <v>0</v>
      </c>
      <c r="I10" s="430">
        <f t="shared" ref="I10:I12" si="1">+E10*G10</f>
        <v>0</v>
      </c>
    </row>
    <row r="11" spans="1:9" x14ac:dyDescent="0.25">
      <c r="A11" s="427"/>
      <c r="B11" s="428" t="s">
        <v>108</v>
      </c>
      <c r="C11" s="283" t="s">
        <v>229</v>
      </c>
      <c r="D11" s="435" t="s">
        <v>49</v>
      </c>
      <c r="E11" s="436">
        <v>10</v>
      </c>
      <c r="F11" s="397"/>
      <c r="G11" s="398"/>
      <c r="H11" s="429">
        <f t="shared" si="0"/>
        <v>0</v>
      </c>
      <c r="I11" s="430">
        <f t="shared" si="1"/>
        <v>0</v>
      </c>
    </row>
    <row r="12" spans="1:9" x14ac:dyDescent="0.25">
      <c r="A12" s="427"/>
      <c r="B12" s="428" t="s">
        <v>110</v>
      </c>
      <c r="C12" s="283" t="s">
        <v>516</v>
      </c>
      <c r="D12" s="435" t="s">
        <v>49</v>
      </c>
      <c r="E12" s="436">
        <v>1</v>
      </c>
      <c r="F12" s="397"/>
      <c r="G12" s="398"/>
      <c r="H12" s="429">
        <f t="shared" si="0"/>
        <v>0</v>
      </c>
      <c r="I12" s="430">
        <f t="shared" si="1"/>
        <v>0</v>
      </c>
    </row>
    <row r="13" spans="1:9" x14ac:dyDescent="0.25">
      <c r="A13" s="427"/>
      <c r="B13" s="428" t="s">
        <v>112</v>
      </c>
      <c r="C13" s="283" t="s">
        <v>583</v>
      </c>
      <c r="D13" s="435" t="s">
        <v>38</v>
      </c>
      <c r="E13" s="436">
        <v>4</v>
      </c>
      <c r="F13" s="397"/>
      <c r="G13" s="398"/>
      <c r="H13" s="429">
        <f t="shared" ref="H13:H18" si="2">+E13*F13</f>
        <v>0</v>
      </c>
      <c r="I13" s="430">
        <f t="shared" ref="I13:I18" si="3">+E13*G13</f>
        <v>0</v>
      </c>
    </row>
    <row r="14" spans="1:9" x14ac:dyDescent="0.25">
      <c r="A14" s="427"/>
      <c r="B14" s="428" t="s">
        <v>219</v>
      </c>
      <c r="C14" s="283" t="s">
        <v>584</v>
      </c>
      <c r="D14" s="435" t="s">
        <v>38</v>
      </c>
      <c r="E14" s="436">
        <v>4</v>
      </c>
      <c r="F14" s="397"/>
      <c r="G14" s="398"/>
      <c r="H14" s="429">
        <f t="shared" si="2"/>
        <v>0</v>
      </c>
      <c r="I14" s="430">
        <f t="shared" si="3"/>
        <v>0</v>
      </c>
    </row>
    <row r="15" spans="1:9" ht="26.25" x14ac:dyDescent="0.25">
      <c r="A15" s="427"/>
      <c r="B15" s="428" t="s">
        <v>220</v>
      </c>
      <c r="C15" s="431" t="s">
        <v>517</v>
      </c>
      <c r="D15" s="435" t="s">
        <v>49</v>
      </c>
      <c r="E15" s="436">
        <v>2</v>
      </c>
      <c r="F15" s="397"/>
      <c r="G15" s="398"/>
      <c r="H15" s="429">
        <f t="shared" si="2"/>
        <v>0</v>
      </c>
      <c r="I15" s="430">
        <f t="shared" si="3"/>
        <v>0</v>
      </c>
    </row>
    <row r="16" spans="1:9" x14ac:dyDescent="0.25">
      <c r="A16" s="427"/>
      <c r="B16" s="428" t="s">
        <v>221</v>
      </c>
      <c r="C16" s="283" t="s">
        <v>518</v>
      </c>
      <c r="D16" s="435" t="s">
        <v>38</v>
      </c>
      <c r="E16" s="436">
        <v>1</v>
      </c>
      <c r="F16" s="397"/>
      <c r="G16" s="398"/>
      <c r="H16" s="429">
        <f t="shared" si="2"/>
        <v>0</v>
      </c>
      <c r="I16" s="430">
        <f t="shared" si="3"/>
        <v>0</v>
      </c>
    </row>
    <row r="17" spans="1:9" x14ac:dyDescent="0.25">
      <c r="A17" s="427"/>
      <c r="B17" s="428" t="s">
        <v>222</v>
      </c>
      <c r="C17" s="283" t="s">
        <v>520</v>
      </c>
      <c r="D17" s="435" t="s">
        <v>38</v>
      </c>
      <c r="E17" s="436">
        <v>30</v>
      </c>
      <c r="F17" s="397"/>
      <c r="G17" s="398"/>
      <c r="H17" s="429">
        <f t="shared" si="2"/>
        <v>0</v>
      </c>
      <c r="I17" s="430">
        <f t="shared" si="3"/>
        <v>0</v>
      </c>
    </row>
    <row r="18" spans="1:9" x14ac:dyDescent="0.25">
      <c r="A18" s="427"/>
      <c r="B18" s="428" t="s">
        <v>519</v>
      </c>
      <c r="C18" s="283" t="s">
        <v>521</v>
      </c>
      <c r="D18" s="435" t="s">
        <v>38</v>
      </c>
      <c r="E18" s="436">
        <v>1</v>
      </c>
      <c r="F18" s="397"/>
      <c r="G18" s="398"/>
      <c r="H18" s="429">
        <f t="shared" si="2"/>
        <v>0</v>
      </c>
      <c r="I18" s="430">
        <f t="shared" si="3"/>
        <v>0</v>
      </c>
    </row>
    <row r="19" spans="1:9" ht="5.0999999999999996" customHeight="1" x14ac:dyDescent="0.25">
      <c r="A19" s="427"/>
      <c r="B19" s="427"/>
      <c r="C19" s="283"/>
      <c r="D19" s="435"/>
      <c r="E19" s="436"/>
      <c r="F19" s="397"/>
      <c r="G19" s="398"/>
      <c r="H19" s="429"/>
      <c r="I19" s="430"/>
    </row>
    <row r="20" spans="1:9" x14ac:dyDescent="0.25">
      <c r="A20" s="432">
        <v>2</v>
      </c>
      <c r="B20" s="432"/>
      <c r="C20" s="433" t="s">
        <v>522</v>
      </c>
      <c r="D20" s="437"/>
      <c r="E20" s="438"/>
      <c r="F20" s="397"/>
      <c r="G20" s="398"/>
      <c r="H20" s="425">
        <f>+SUM(H21:H27)</f>
        <v>0</v>
      </c>
      <c r="I20" s="426">
        <f>+SUM(I21:I27)</f>
        <v>0</v>
      </c>
    </row>
    <row r="21" spans="1:9" x14ac:dyDescent="0.25">
      <c r="A21" s="427"/>
      <c r="B21" s="428" t="s">
        <v>37</v>
      </c>
      <c r="C21" s="283" t="s">
        <v>233</v>
      </c>
      <c r="D21" s="435" t="s">
        <v>38</v>
      </c>
      <c r="E21" s="436">
        <v>1</v>
      </c>
      <c r="F21" s="397"/>
      <c r="G21" s="398"/>
      <c r="H21" s="429">
        <f t="shared" ref="H21:H27" si="4">+E21*F21</f>
        <v>0</v>
      </c>
      <c r="I21" s="430">
        <f t="shared" ref="I21:I27" si="5">+E21*G21</f>
        <v>0</v>
      </c>
    </row>
    <row r="22" spans="1:9" x14ac:dyDescent="0.25">
      <c r="A22" s="427"/>
      <c r="B22" s="428" t="s">
        <v>39</v>
      </c>
      <c r="C22" s="283" t="s">
        <v>234</v>
      </c>
      <c r="D22" s="435" t="s">
        <v>49</v>
      </c>
      <c r="E22" s="436">
        <v>2</v>
      </c>
      <c r="F22" s="397"/>
      <c r="G22" s="398"/>
      <c r="H22" s="429">
        <f t="shared" si="4"/>
        <v>0</v>
      </c>
      <c r="I22" s="430">
        <f t="shared" si="5"/>
        <v>0</v>
      </c>
    </row>
    <row r="23" spans="1:9" x14ac:dyDescent="0.25">
      <c r="A23" s="427"/>
      <c r="B23" s="428" t="s">
        <v>40</v>
      </c>
      <c r="C23" s="283" t="s">
        <v>235</v>
      </c>
      <c r="D23" s="435" t="s">
        <v>38</v>
      </c>
      <c r="E23" s="436">
        <v>1</v>
      </c>
      <c r="F23" s="397"/>
      <c r="G23" s="398"/>
      <c r="H23" s="429">
        <f t="shared" si="4"/>
        <v>0</v>
      </c>
      <c r="I23" s="430">
        <f t="shared" si="5"/>
        <v>0</v>
      </c>
    </row>
    <row r="24" spans="1:9" x14ac:dyDescent="0.25">
      <c r="A24" s="427"/>
      <c r="B24" s="428" t="s">
        <v>41</v>
      </c>
      <c r="C24" s="283" t="s">
        <v>236</v>
      </c>
      <c r="D24" s="435" t="s">
        <v>38</v>
      </c>
      <c r="E24" s="436">
        <v>1</v>
      </c>
      <c r="F24" s="397"/>
      <c r="G24" s="398"/>
      <c r="H24" s="429">
        <f t="shared" si="4"/>
        <v>0</v>
      </c>
      <c r="I24" s="430">
        <f t="shared" si="5"/>
        <v>0</v>
      </c>
    </row>
    <row r="25" spans="1:9" x14ac:dyDescent="0.25">
      <c r="A25" s="427"/>
      <c r="B25" s="428" t="s">
        <v>42</v>
      </c>
      <c r="C25" s="283" t="s">
        <v>237</v>
      </c>
      <c r="D25" s="435" t="s">
        <v>49</v>
      </c>
      <c r="E25" s="436">
        <v>1</v>
      </c>
      <c r="F25" s="397"/>
      <c r="G25" s="398"/>
      <c r="H25" s="429">
        <f t="shared" si="4"/>
        <v>0</v>
      </c>
      <c r="I25" s="430">
        <f t="shared" si="5"/>
        <v>0</v>
      </c>
    </row>
    <row r="26" spans="1:9" x14ac:dyDescent="0.25">
      <c r="A26" s="427"/>
      <c r="B26" s="428" t="s">
        <v>43</v>
      </c>
      <c r="C26" s="283" t="s">
        <v>238</v>
      </c>
      <c r="D26" s="435" t="s">
        <v>49</v>
      </c>
      <c r="E26" s="436">
        <v>1</v>
      </c>
      <c r="F26" s="397"/>
      <c r="G26" s="398"/>
      <c r="H26" s="429">
        <f t="shared" si="4"/>
        <v>0</v>
      </c>
      <c r="I26" s="430">
        <f t="shared" si="5"/>
        <v>0</v>
      </c>
    </row>
    <row r="27" spans="1:9" x14ac:dyDescent="0.25">
      <c r="A27" s="427"/>
      <c r="B27" s="428" t="s">
        <v>44</v>
      </c>
      <c r="C27" s="283" t="s">
        <v>239</v>
      </c>
      <c r="D27" s="435" t="s">
        <v>38</v>
      </c>
      <c r="E27" s="436">
        <v>1</v>
      </c>
      <c r="F27" s="397"/>
      <c r="G27" s="398"/>
      <c r="H27" s="429">
        <f t="shared" si="4"/>
        <v>0</v>
      </c>
      <c r="I27" s="430">
        <f t="shared" si="5"/>
        <v>0</v>
      </c>
    </row>
    <row r="28" spans="1:9" ht="5.0999999999999996" customHeight="1" x14ac:dyDescent="0.25">
      <c r="A28" s="427"/>
      <c r="B28" s="427"/>
      <c r="C28" s="283"/>
      <c r="D28" s="435"/>
      <c r="E28" s="436"/>
      <c r="F28" s="397"/>
      <c r="G28" s="398"/>
      <c r="H28" s="429"/>
      <c r="I28" s="430"/>
    </row>
    <row r="29" spans="1:9" x14ac:dyDescent="0.25">
      <c r="A29" s="432">
        <v>3</v>
      </c>
      <c r="B29" s="432"/>
      <c r="C29" s="433" t="s">
        <v>523</v>
      </c>
      <c r="D29" s="437"/>
      <c r="E29" s="438"/>
      <c r="F29" s="397"/>
      <c r="G29" s="398"/>
      <c r="H29" s="425">
        <f>+SUM(H30:H36)</f>
        <v>0</v>
      </c>
      <c r="I29" s="426">
        <f>+SUM(I30:I36)</f>
        <v>0</v>
      </c>
    </row>
    <row r="30" spans="1:9" x14ac:dyDescent="0.25">
      <c r="A30" s="427"/>
      <c r="B30" s="428" t="s">
        <v>118</v>
      </c>
      <c r="C30" s="283" t="s">
        <v>233</v>
      </c>
      <c r="D30" s="435" t="s">
        <v>38</v>
      </c>
      <c r="E30" s="436">
        <v>1</v>
      </c>
      <c r="F30" s="397"/>
      <c r="G30" s="398"/>
      <c r="H30" s="429">
        <f t="shared" ref="H30:H36" si="6">+E30*F30</f>
        <v>0</v>
      </c>
      <c r="I30" s="430">
        <f t="shared" ref="I30:I36" si="7">+E30*G30</f>
        <v>0</v>
      </c>
    </row>
    <row r="31" spans="1:9" x14ac:dyDescent="0.25">
      <c r="A31" s="427"/>
      <c r="B31" s="428" t="s">
        <v>120</v>
      </c>
      <c r="C31" s="283" t="s">
        <v>234</v>
      </c>
      <c r="D31" s="435" t="s">
        <v>49</v>
      </c>
      <c r="E31" s="436">
        <v>2</v>
      </c>
      <c r="F31" s="397"/>
      <c r="G31" s="398"/>
      <c r="H31" s="429">
        <f t="shared" si="6"/>
        <v>0</v>
      </c>
      <c r="I31" s="430">
        <f t="shared" si="7"/>
        <v>0</v>
      </c>
    </row>
    <row r="32" spans="1:9" x14ac:dyDescent="0.25">
      <c r="A32" s="427"/>
      <c r="B32" s="428" t="s">
        <v>175</v>
      </c>
      <c r="C32" s="283" t="s">
        <v>235</v>
      </c>
      <c r="D32" s="435" t="s">
        <v>38</v>
      </c>
      <c r="E32" s="436">
        <v>1</v>
      </c>
      <c r="F32" s="397"/>
      <c r="G32" s="398"/>
      <c r="H32" s="429">
        <f t="shared" si="6"/>
        <v>0</v>
      </c>
      <c r="I32" s="430">
        <f t="shared" si="7"/>
        <v>0</v>
      </c>
    </row>
    <row r="33" spans="1:9" x14ac:dyDescent="0.25">
      <c r="A33" s="427"/>
      <c r="B33" s="428" t="s">
        <v>176</v>
      </c>
      <c r="C33" s="283" t="s">
        <v>236</v>
      </c>
      <c r="D33" s="435" t="s">
        <v>38</v>
      </c>
      <c r="E33" s="436">
        <v>1</v>
      </c>
      <c r="F33" s="397"/>
      <c r="G33" s="398"/>
      <c r="H33" s="429">
        <f t="shared" si="6"/>
        <v>0</v>
      </c>
      <c r="I33" s="430">
        <f t="shared" si="7"/>
        <v>0</v>
      </c>
    </row>
    <row r="34" spans="1:9" x14ac:dyDescent="0.25">
      <c r="A34" s="427"/>
      <c r="B34" s="428" t="s">
        <v>177</v>
      </c>
      <c r="C34" s="283" t="s">
        <v>237</v>
      </c>
      <c r="D34" s="435" t="s">
        <v>49</v>
      </c>
      <c r="E34" s="436">
        <v>1</v>
      </c>
      <c r="F34" s="397"/>
      <c r="G34" s="398"/>
      <c r="H34" s="429">
        <f t="shared" si="6"/>
        <v>0</v>
      </c>
      <c r="I34" s="430">
        <f t="shared" si="7"/>
        <v>0</v>
      </c>
    </row>
    <row r="35" spans="1:9" x14ac:dyDescent="0.25">
      <c r="A35" s="427"/>
      <c r="B35" s="428" t="s">
        <v>178</v>
      </c>
      <c r="C35" s="283" t="s">
        <v>238</v>
      </c>
      <c r="D35" s="435" t="s">
        <v>49</v>
      </c>
      <c r="E35" s="436">
        <v>1</v>
      </c>
      <c r="F35" s="397"/>
      <c r="G35" s="398"/>
      <c r="H35" s="429">
        <f t="shared" si="6"/>
        <v>0</v>
      </c>
      <c r="I35" s="430">
        <f t="shared" si="7"/>
        <v>0</v>
      </c>
    </row>
    <row r="36" spans="1:9" x14ac:dyDescent="0.25">
      <c r="A36" s="427"/>
      <c r="B36" s="428" t="s">
        <v>179</v>
      </c>
      <c r="C36" s="283" t="s">
        <v>239</v>
      </c>
      <c r="D36" s="435" t="s">
        <v>38</v>
      </c>
      <c r="E36" s="436">
        <v>1</v>
      </c>
      <c r="F36" s="397"/>
      <c r="G36" s="398"/>
      <c r="H36" s="429">
        <f t="shared" si="6"/>
        <v>0</v>
      </c>
      <c r="I36" s="430">
        <f t="shared" si="7"/>
        <v>0</v>
      </c>
    </row>
    <row r="37" spans="1:9" ht="5.0999999999999996" customHeight="1" x14ac:dyDescent="0.25">
      <c r="A37" s="427"/>
      <c r="B37" s="428"/>
      <c r="C37" s="283"/>
      <c r="D37" s="435"/>
      <c r="E37" s="436"/>
      <c r="F37" s="397"/>
      <c r="G37" s="398"/>
      <c r="H37" s="429"/>
      <c r="I37" s="430"/>
    </row>
    <row r="38" spans="1:9" x14ac:dyDescent="0.25">
      <c r="A38" s="432">
        <v>4</v>
      </c>
      <c r="B38" s="432"/>
      <c r="C38" s="433" t="s">
        <v>524</v>
      </c>
      <c r="D38" s="437"/>
      <c r="E38" s="438"/>
      <c r="F38" s="397"/>
      <c r="G38" s="398"/>
      <c r="H38" s="425">
        <f>+SUM(H39:H43)</f>
        <v>0</v>
      </c>
      <c r="I38" s="426">
        <f>+SUM(I39:I43)</f>
        <v>0</v>
      </c>
    </row>
    <row r="39" spans="1:9" x14ac:dyDescent="0.25">
      <c r="A39" s="427"/>
      <c r="B39" s="428" t="s">
        <v>55</v>
      </c>
      <c r="C39" s="283" t="s">
        <v>233</v>
      </c>
      <c r="D39" s="435" t="s">
        <v>38</v>
      </c>
      <c r="E39" s="436">
        <v>1</v>
      </c>
      <c r="F39" s="397"/>
      <c r="G39" s="398"/>
      <c r="H39" s="429">
        <f t="shared" ref="H39:H43" si="8">+E39*F39</f>
        <v>0</v>
      </c>
      <c r="I39" s="430">
        <f t="shared" ref="I39:I43" si="9">+E39*G39</f>
        <v>0</v>
      </c>
    </row>
    <row r="40" spans="1:9" x14ac:dyDescent="0.25">
      <c r="A40" s="427"/>
      <c r="B40" s="428" t="s">
        <v>56</v>
      </c>
      <c r="C40" s="283" t="s">
        <v>525</v>
      </c>
      <c r="D40" s="435" t="s">
        <v>49</v>
      </c>
      <c r="E40" s="436">
        <v>2</v>
      </c>
      <c r="F40" s="397"/>
      <c r="G40" s="398"/>
      <c r="H40" s="429">
        <f t="shared" si="8"/>
        <v>0</v>
      </c>
      <c r="I40" s="430">
        <f t="shared" si="9"/>
        <v>0</v>
      </c>
    </row>
    <row r="41" spans="1:9" x14ac:dyDescent="0.25">
      <c r="A41" s="427"/>
      <c r="B41" s="428" t="s">
        <v>57</v>
      </c>
      <c r="C41" s="283" t="s">
        <v>236</v>
      </c>
      <c r="D41" s="435" t="s">
        <v>38</v>
      </c>
      <c r="E41" s="436">
        <v>1</v>
      </c>
      <c r="F41" s="397"/>
      <c r="G41" s="398"/>
      <c r="H41" s="429">
        <f t="shared" si="8"/>
        <v>0</v>
      </c>
      <c r="I41" s="430">
        <f t="shared" si="9"/>
        <v>0</v>
      </c>
    </row>
    <row r="42" spans="1:9" x14ac:dyDescent="0.25">
      <c r="A42" s="427"/>
      <c r="B42" s="428" t="s">
        <v>58</v>
      </c>
      <c r="C42" s="283" t="s">
        <v>238</v>
      </c>
      <c r="D42" s="435" t="s">
        <v>49</v>
      </c>
      <c r="E42" s="436">
        <v>1</v>
      </c>
      <c r="F42" s="397"/>
      <c r="G42" s="398"/>
      <c r="H42" s="429">
        <f t="shared" si="8"/>
        <v>0</v>
      </c>
      <c r="I42" s="430">
        <f t="shared" si="9"/>
        <v>0</v>
      </c>
    </row>
    <row r="43" spans="1:9" x14ac:dyDescent="0.25">
      <c r="A43" s="427"/>
      <c r="B43" s="428" t="s">
        <v>59</v>
      </c>
      <c r="C43" s="283" t="s">
        <v>239</v>
      </c>
      <c r="D43" s="435" t="s">
        <v>38</v>
      </c>
      <c r="E43" s="436">
        <v>1</v>
      </c>
      <c r="F43" s="397"/>
      <c r="G43" s="398"/>
      <c r="H43" s="429">
        <f t="shared" si="8"/>
        <v>0</v>
      </c>
      <c r="I43" s="430">
        <f t="shared" si="9"/>
        <v>0</v>
      </c>
    </row>
    <row r="44" spans="1:9" ht="5.0999999999999996" customHeight="1" x14ac:dyDescent="0.25">
      <c r="A44" s="427"/>
      <c r="B44" s="427"/>
      <c r="C44" s="283"/>
      <c r="D44" s="435"/>
      <c r="E44" s="436"/>
      <c r="F44" s="397"/>
      <c r="G44" s="398"/>
      <c r="H44" s="429"/>
      <c r="I44" s="430"/>
    </row>
    <row r="45" spans="1:9" x14ac:dyDescent="0.25">
      <c r="A45" s="432">
        <v>5</v>
      </c>
      <c r="B45" s="432"/>
      <c r="C45" s="433" t="s">
        <v>526</v>
      </c>
      <c r="D45" s="435" t="s">
        <v>38</v>
      </c>
      <c r="E45" s="436">
        <v>1</v>
      </c>
      <c r="F45" s="397"/>
      <c r="G45" s="398"/>
      <c r="H45" s="425">
        <f>+E45*F45</f>
        <v>0</v>
      </c>
      <c r="I45" s="426">
        <f>+E45*G45</f>
        <v>0</v>
      </c>
    </row>
    <row r="46" spans="1:9" ht="5.0999999999999996" customHeight="1" x14ac:dyDescent="0.25">
      <c r="A46" s="427"/>
      <c r="B46" s="427"/>
      <c r="C46" s="283"/>
      <c r="D46" s="435"/>
      <c r="E46" s="436"/>
      <c r="F46" s="397"/>
      <c r="G46" s="398"/>
      <c r="H46" s="429"/>
      <c r="I46" s="430"/>
    </row>
    <row r="47" spans="1:9" x14ac:dyDescent="0.25">
      <c r="A47" s="432">
        <v>6</v>
      </c>
      <c r="B47" s="432"/>
      <c r="C47" s="433" t="s">
        <v>381</v>
      </c>
      <c r="D47" s="437"/>
      <c r="E47" s="438"/>
      <c r="F47" s="397"/>
      <c r="G47" s="398"/>
      <c r="H47" s="425">
        <f>+SUM(H48:H50)</f>
        <v>0</v>
      </c>
      <c r="I47" s="426">
        <f>+SUM(I48:I50)</f>
        <v>0</v>
      </c>
    </row>
    <row r="48" spans="1:9" x14ac:dyDescent="0.25">
      <c r="A48" s="427"/>
      <c r="B48" s="428" t="s">
        <v>223</v>
      </c>
      <c r="C48" s="283" t="s">
        <v>527</v>
      </c>
      <c r="D48" s="435" t="s">
        <v>38</v>
      </c>
      <c r="E48" s="436">
        <v>2</v>
      </c>
      <c r="F48" s="397"/>
      <c r="G48" s="398"/>
      <c r="H48" s="429">
        <f t="shared" ref="H48:H50" si="10">+E48*F48</f>
        <v>0</v>
      </c>
      <c r="I48" s="430">
        <f t="shared" ref="I48:I50" si="11">+E48*G48</f>
        <v>0</v>
      </c>
    </row>
    <row r="49" spans="1:9" x14ac:dyDescent="0.25">
      <c r="A49" s="427"/>
      <c r="B49" s="428" t="s">
        <v>240</v>
      </c>
      <c r="C49" s="283" t="s">
        <v>528</v>
      </c>
      <c r="D49" s="435" t="s">
        <v>38</v>
      </c>
      <c r="E49" s="436">
        <v>1</v>
      </c>
      <c r="F49" s="397"/>
      <c r="G49" s="398"/>
      <c r="H49" s="429">
        <f t="shared" si="10"/>
        <v>0</v>
      </c>
      <c r="I49" s="430">
        <f t="shared" si="11"/>
        <v>0</v>
      </c>
    </row>
    <row r="50" spans="1:9" x14ac:dyDescent="0.25">
      <c r="A50" s="427"/>
      <c r="B50" s="428" t="s">
        <v>224</v>
      </c>
      <c r="C50" s="283" t="s">
        <v>529</v>
      </c>
      <c r="D50" s="435" t="s">
        <v>38</v>
      </c>
      <c r="E50" s="436">
        <v>1</v>
      </c>
      <c r="F50" s="397"/>
      <c r="G50" s="398"/>
      <c r="H50" s="429">
        <f t="shared" si="10"/>
        <v>0</v>
      </c>
      <c r="I50" s="430">
        <f t="shared" si="11"/>
        <v>0</v>
      </c>
    </row>
    <row r="51" spans="1:9" ht="5.0999999999999996" customHeight="1" x14ac:dyDescent="0.25">
      <c r="A51" s="427"/>
      <c r="B51" s="428"/>
      <c r="C51" s="283"/>
      <c r="D51" s="435"/>
      <c r="E51" s="436"/>
      <c r="F51" s="397"/>
      <c r="G51" s="398"/>
      <c r="H51" s="429"/>
      <c r="I51" s="430"/>
    </row>
    <row r="52" spans="1:9" x14ac:dyDescent="0.25">
      <c r="A52" s="432">
        <v>7</v>
      </c>
      <c r="B52" s="432"/>
      <c r="C52" s="433" t="s">
        <v>471</v>
      </c>
      <c r="D52" s="437"/>
      <c r="E52" s="438"/>
      <c r="F52" s="397"/>
      <c r="G52" s="398"/>
      <c r="H52" s="425">
        <f>+SUM(H53:H54)</f>
        <v>0</v>
      </c>
      <c r="I52" s="426">
        <f>+SUM(I53:I54)</f>
        <v>0</v>
      </c>
    </row>
    <row r="53" spans="1:9" x14ac:dyDescent="0.25">
      <c r="A53" s="427"/>
      <c r="B53" s="428" t="s">
        <v>86</v>
      </c>
      <c r="C53" s="283" t="s">
        <v>530</v>
      </c>
      <c r="D53" s="435" t="s">
        <v>38</v>
      </c>
      <c r="E53" s="436">
        <v>2</v>
      </c>
      <c r="F53" s="397"/>
      <c r="G53" s="398"/>
      <c r="H53" s="429">
        <f t="shared" ref="H53:H54" si="12">+E53*F53</f>
        <v>0</v>
      </c>
      <c r="I53" s="430">
        <f t="shared" ref="I53:I54" si="13">+E53*G53</f>
        <v>0</v>
      </c>
    </row>
    <row r="54" spans="1:9" x14ac:dyDescent="0.25">
      <c r="A54" s="427"/>
      <c r="B54" s="428" t="s">
        <v>87</v>
      </c>
      <c r="C54" s="283" t="s">
        <v>531</v>
      </c>
      <c r="D54" s="435" t="s">
        <v>38</v>
      </c>
      <c r="E54" s="436">
        <v>1</v>
      </c>
      <c r="F54" s="397"/>
      <c r="G54" s="398"/>
      <c r="H54" s="429">
        <f t="shared" si="12"/>
        <v>0</v>
      </c>
      <c r="I54" s="430">
        <f t="shared" si="13"/>
        <v>0</v>
      </c>
    </row>
    <row r="55" spans="1:9" ht="5.0999999999999996" customHeight="1" x14ac:dyDescent="0.25">
      <c r="A55" s="427"/>
      <c r="B55" s="427"/>
      <c r="C55" s="283"/>
      <c r="D55" s="435"/>
      <c r="E55" s="436"/>
      <c r="F55" s="397"/>
      <c r="G55" s="398"/>
      <c r="H55" s="429"/>
      <c r="I55" s="430"/>
    </row>
    <row r="56" spans="1:9" x14ac:dyDescent="0.25">
      <c r="A56" s="432">
        <v>8</v>
      </c>
      <c r="B56" s="432"/>
      <c r="C56" s="433" t="s">
        <v>243</v>
      </c>
      <c r="D56" s="437"/>
      <c r="E56" s="438"/>
      <c r="F56" s="397"/>
      <c r="G56" s="398"/>
      <c r="H56" s="425">
        <f>+SUM(H57:H58)</f>
        <v>0</v>
      </c>
      <c r="I56" s="426">
        <f>+SUM(I57:I58)</f>
        <v>0</v>
      </c>
    </row>
    <row r="57" spans="1:9" x14ac:dyDescent="0.25">
      <c r="A57" s="427"/>
      <c r="B57" s="428" t="s">
        <v>532</v>
      </c>
      <c r="C57" s="283" t="s">
        <v>245</v>
      </c>
      <c r="D57" s="435" t="s">
        <v>38</v>
      </c>
      <c r="E57" s="436">
        <v>2</v>
      </c>
      <c r="F57" s="397"/>
      <c r="G57" s="398"/>
      <c r="H57" s="429">
        <f t="shared" ref="H57:H58" si="14">+E57*F57</f>
        <v>0</v>
      </c>
      <c r="I57" s="430">
        <f t="shared" ref="I57:I58" si="15">+E57*G57</f>
        <v>0</v>
      </c>
    </row>
    <row r="58" spans="1:9" x14ac:dyDescent="0.25">
      <c r="A58" s="427"/>
      <c r="B58" s="428" t="s">
        <v>533</v>
      </c>
      <c r="C58" s="283" t="s">
        <v>242</v>
      </c>
      <c r="D58" s="435" t="s">
        <v>38</v>
      </c>
      <c r="E58" s="436">
        <v>2</v>
      </c>
      <c r="F58" s="397"/>
      <c r="G58" s="398"/>
      <c r="H58" s="429">
        <f t="shared" si="14"/>
        <v>0</v>
      </c>
      <c r="I58" s="430">
        <f t="shared" si="15"/>
        <v>0</v>
      </c>
    </row>
    <row r="59" spans="1:9" ht="5.0999999999999996" customHeight="1" x14ac:dyDescent="0.25">
      <c r="A59" s="427"/>
      <c r="B59" s="428"/>
      <c r="C59" s="283"/>
      <c r="D59" s="435"/>
      <c r="E59" s="436"/>
      <c r="F59" s="397"/>
      <c r="G59" s="398"/>
      <c r="H59" s="429"/>
      <c r="I59" s="430"/>
    </row>
    <row r="60" spans="1:9" x14ac:dyDescent="0.25">
      <c r="A60" s="432">
        <v>9</v>
      </c>
      <c r="B60" s="432"/>
      <c r="C60" s="433" t="s">
        <v>534</v>
      </c>
      <c r="D60" s="437"/>
      <c r="E60" s="438"/>
      <c r="F60" s="397"/>
      <c r="G60" s="398"/>
      <c r="H60" s="425">
        <f>+SUM(H61:H73)</f>
        <v>0</v>
      </c>
      <c r="I60" s="426">
        <f>+SUM(I61:I73)</f>
        <v>0</v>
      </c>
    </row>
    <row r="61" spans="1:9" x14ac:dyDescent="0.25">
      <c r="A61" s="427"/>
      <c r="B61" s="427" t="s">
        <v>135</v>
      </c>
      <c r="C61" s="283" t="s">
        <v>586</v>
      </c>
      <c r="D61" s="435" t="s">
        <v>38</v>
      </c>
      <c r="E61" s="436">
        <v>4</v>
      </c>
      <c r="F61" s="397"/>
      <c r="G61" s="398"/>
      <c r="H61" s="429">
        <f t="shared" ref="H61:H62" si="16">+E61*F61</f>
        <v>0</v>
      </c>
      <c r="I61" s="430">
        <f t="shared" ref="I61:I62" si="17">+E61*G61</f>
        <v>0</v>
      </c>
    </row>
    <row r="62" spans="1:9" x14ac:dyDescent="0.25">
      <c r="A62" s="427"/>
      <c r="B62" s="427" t="s">
        <v>137</v>
      </c>
      <c r="C62" s="283" t="s">
        <v>585</v>
      </c>
      <c r="D62" s="435" t="s">
        <v>49</v>
      </c>
      <c r="E62" s="436">
        <v>6</v>
      </c>
      <c r="F62" s="397"/>
      <c r="G62" s="398"/>
      <c r="H62" s="429">
        <f t="shared" si="16"/>
        <v>0</v>
      </c>
      <c r="I62" s="430">
        <f t="shared" si="17"/>
        <v>0</v>
      </c>
    </row>
    <row r="63" spans="1:9" x14ac:dyDescent="0.25">
      <c r="A63" s="427"/>
      <c r="B63" s="427" t="s">
        <v>139</v>
      </c>
      <c r="C63" s="283" t="s">
        <v>587</v>
      </c>
      <c r="D63" s="435" t="s">
        <v>38</v>
      </c>
      <c r="E63" s="436">
        <v>4</v>
      </c>
      <c r="F63" s="397"/>
      <c r="G63" s="398"/>
      <c r="H63" s="429">
        <f t="shared" ref="H63:H65" si="18">+E63*F63</f>
        <v>0</v>
      </c>
      <c r="I63" s="430">
        <f t="shared" ref="I63:I65" si="19">+E63*G63</f>
        <v>0</v>
      </c>
    </row>
    <row r="64" spans="1:9" x14ac:dyDescent="0.25">
      <c r="A64" s="427"/>
      <c r="B64" s="427" t="s">
        <v>141</v>
      </c>
      <c r="C64" s="283" t="s">
        <v>588</v>
      </c>
      <c r="D64" s="435" t="s">
        <v>49</v>
      </c>
      <c r="E64" s="436">
        <v>6</v>
      </c>
      <c r="F64" s="397"/>
      <c r="G64" s="398"/>
      <c r="H64" s="429">
        <f t="shared" si="18"/>
        <v>0</v>
      </c>
      <c r="I64" s="430">
        <f t="shared" si="19"/>
        <v>0</v>
      </c>
    </row>
    <row r="65" spans="1:9" x14ac:dyDescent="0.25">
      <c r="A65" s="427"/>
      <c r="B65" s="427" t="s">
        <v>143</v>
      </c>
      <c r="C65" s="283" t="s">
        <v>589</v>
      </c>
      <c r="D65" s="435" t="s">
        <v>38</v>
      </c>
      <c r="E65" s="436">
        <v>1</v>
      </c>
      <c r="F65" s="397"/>
      <c r="G65" s="398"/>
      <c r="H65" s="429">
        <f t="shared" si="18"/>
        <v>0</v>
      </c>
      <c r="I65" s="430">
        <f t="shared" si="19"/>
        <v>0</v>
      </c>
    </row>
    <row r="66" spans="1:9" x14ac:dyDescent="0.25">
      <c r="A66" s="427"/>
      <c r="B66" s="427" t="s">
        <v>145</v>
      </c>
      <c r="C66" s="283" t="s">
        <v>590</v>
      </c>
      <c r="D66" s="435" t="s">
        <v>38</v>
      </c>
      <c r="E66" s="436">
        <v>4</v>
      </c>
      <c r="F66" s="397"/>
      <c r="G66" s="398"/>
      <c r="H66" s="429">
        <f t="shared" ref="H66:H69" si="20">+E66*F66</f>
        <v>0</v>
      </c>
      <c r="I66" s="430">
        <f t="shared" ref="I66:I69" si="21">+E66*G66</f>
        <v>0</v>
      </c>
    </row>
    <row r="67" spans="1:9" x14ac:dyDescent="0.25">
      <c r="A67" s="427"/>
      <c r="B67" s="427" t="s">
        <v>147</v>
      </c>
      <c r="C67" s="283" t="s">
        <v>591</v>
      </c>
      <c r="D67" s="435" t="s">
        <v>49</v>
      </c>
      <c r="E67" s="436">
        <v>2</v>
      </c>
      <c r="F67" s="397"/>
      <c r="G67" s="398"/>
      <c r="H67" s="429">
        <f t="shared" si="20"/>
        <v>0</v>
      </c>
      <c r="I67" s="430">
        <f t="shared" si="21"/>
        <v>0</v>
      </c>
    </row>
    <row r="68" spans="1:9" x14ac:dyDescent="0.25">
      <c r="A68" s="427"/>
      <c r="B68" s="427" t="s">
        <v>149</v>
      </c>
      <c r="C68" s="283" t="s">
        <v>592</v>
      </c>
      <c r="D68" s="435" t="s">
        <v>38</v>
      </c>
      <c r="E68" s="436">
        <v>2</v>
      </c>
      <c r="F68" s="397"/>
      <c r="G68" s="398"/>
      <c r="H68" s="429">
        <f t="shared" si="20"/>
        <v>0</v>
      </c>
      <c r="I68" s="430">
        <f t="shared" si="21"/>
        <v>0</v>
      </c>
    </row>
    <row r="69" spans="1:9" x14ac:dyDescent="0.25">
      <c r="A69" s="427"/>
      <c r="B69" s="427" t="s">
        <v>151</v>
      </c>
      <c r="C69" s="283" t="s">
        <v>593</v>
      </c>
      <c r="D69" s="435" t="s">
        <v>38</v>
      </c>
      <c r="E69" s="436">
        <v>2</v>
      </c>
      <c r="F69" s="397"/>
      <c r="G69" s="398"/>
      <c r="H69" s="429">
        <f t="shared" si="20"/>
        <v>0</v>
      </c>
      <c r="I69" s="430">
        <f t="shared" si="21"/>
        <v>0</v>
      </c>
    </row>
    <row r="70" spans="1:9" x14ac:dyDescent="0.25">
      <c r="A70" s="427"/>
      <c r="B70" s="427" t="s">
        <v>153</v>
      </c>
      <c r="C70" s="283" t="s">
        <v>594</v>
      </c>
      <c r="D70" s="435" t="s">
        <v>38</v>
      </c>
      <c r="E70" s="436">
        <v>4</v>
      </c>
      <c r="F70" s="397"/>
      <c r="G70" s="398"/>
      <c r="H70" s="429">
        <f t="shared" ref="H70:H73" si="22">+E70*F70</f>
        <v>0</v>
      </c>
      <c r="I70" s="430">
        <f t="shared" ref="I70:I73" si="23">+E70*G70</f>
        <v>0</v>
      </c>
    </row>
    <row r="71" spans="1:9" x14ac:dyDescent="0.25">
      <c r="A71" s="427"/>
      <c r="B71" s="427" t="s">
        <v>155</v>
      </c>
      <c r="C71" s="283" t="s">
        <v>595</v>
      </c>
      <c r="D71" s="435" t="s">
        <v>49</v>
      </c>
      <c r="E71" s="436">
        <v>2</v>
      </c>
      <c r="F71" s="397"/>
      <c r="G71" s="398"/>
      <c r="H71" s="429">
        <f t="shared" si="22"/>
        <v>0</v>
      </c>
      <c r="I71" s="430">
        <f t="shared" si="23"/>
        <v>0</v>
      </c>
    </row>
    <row r="72" spans="1:9" x14ac:dyDescent="0.25">
      <c r="A72" s="427"/>
      <c r="B72" s="427" t="s">
        <v>157</v>
      </c>
      <c r="C72" s="283" t="s">
        <v>596</v>
      </c>
      <c r="D72" s="435" t="s">
        <v>38</v>
      </c>
      <c r="E72" s="436">
        <v>2</v>
      </c>
      <c r="F72" s="397"/>
      <c r="G72" s="398"/>
      <c r="H72" s="429">
        <f t="shared" si="22"/>
        <v>0</v>
      </c>
      <c r="I72" s="430">
        <f t="shared" si="23"/>
        <v>0</v>
      </c>
    </row>
    <row r="73" spans="1:9" x14ac:dyDescent="0.25">
      <c r="A73" s="427"/>
      <c r="B73" s="427" t="s">
        <v>159</v>
      </c>
      <c r="C73" s="283" t="s">
        <v>597</v>
      </c>
      <c r="D73" s="435" t="s">
        <v>38</v>
      </c>
      <c r="E73" s="436">
        <v>2</v>
      </c>
      <c r="F73" s="397"/>
      <c r="G73" s="398"/>
      <c r="H73" s="429">
        <f t="shared" si="22"/>
        <v>0</v>
      </c>
      <c r="I73" s="430">
        <f t="shared" si="23"/>
        <v>0</v>
      </c>
    </row>
    <row r="74" spans="1:9" ht="5.0999999999999996" customHeight="1" x14ac:dyDescent="0.25">
      <c r="A74" s="427"/>
      <c r="B74" s="427"/>
      <c r="C74" s="283"/>
      <c r="D74" s="435"/>
      <c r="E74" s="435"/>
      <c r="F74" s="397"/>
      <c r="G74" s="398"/>
      <c r="H74" s="429"/>
      <c r="I74" s="430"/>
    </row>
    <row r="75" spans="1:9" x14ac:dyDescent="0.25">
      <c r="A75" s="432">
        <v>10</v>
      </c>
      <c r="B75" s="432"/>
      <c r="C75" s="433" t="s">
        <v>275</v>
      </c>
      <c r="D75" s="437"/>
      <c r="E75" s="437"/>
      <c r="F75" s="397"/>
      <c r="G75" s="398"/>
      <c r="H75" s="425">
        <f>+SUM(H76:H78)</f>
        <v>0</v>
      </c>
      <c r="I75" s="426">
        <f>+SUM(I76:I78)</f>
        <v>0</v>
      </c>
    </row>
    <row r="76" spans="1:9" ht="26.25" x14ac:dyDescent="0.25">
      <c r="A76" s="427"/>
      <c r="B76" s="428" t="s">
        <v>244</v>
      </c>
      <c r="C76" s="431" t="s">
        <v>494</v>
      </c>
      <c r="D76" s="435" t="s">
        <v>49</v>
      </c>
      <c r="E76" s="435">
        <v>1</v>
      </c>
      <c r="F76" s="397"/>
      <c r="G76" s="398"/>
      <c r="H76" s="429">
        <f t="shared" ref="H76:H78" si="24">+E76*F76</f>
        <v>0</v>
      </c>
      <c r="I76" s="430">
        <f t="shared" ref="I76:I78" si="25">+E76*G76</f>
        <v>0</v>
      </c>
    </row>
    <row r="77" spans="1:9" x14ac:dyDescent="0.25">
      <c r="A77" s="427"/>
      <c r="B77" s="428" t="s">
        <v>246</v>
      </c>
      <c r="C77" s="283" t="s">
        <v>474</v>
      </c>
      <c r="D77" s="435" t="s">
        <v>38</v>
      </c>
      <c r="E77" s="435">
        <v>1</v>
      </c>
      <c r="F77" s="397"/>
      <c r="G77" s="398"/>
      <c r="H77" s="429">
        <f t="shared" si="24"/>
        <v>0</v>
      </c>
      <c r="I77" s="430">
        <f t="shared" si="25"/>
        <v>0</v>
      </c>
    </row>
    <row r="78" spans="1:9" x14ac:dyDescent="0.25">
      <c r="A78" s="427"/>
      <c r="B78" s="428" t="s">
        <v>310</v>
      </c>
      <c r="C78" s="283" t="s">
        <v>475</v>
      </c>
      <c r="D78" s="435" t="s">
        <v>38</v>
      </c>
      <c r="E78" s="435">
        <v>1</v>
      </c>
      <c r="F78" s="397"/>
      <c r="G78" s="398"/>
      <c r="H78" s="429">
        <f t="shared" si="24"/>
        <v>0</v>
      </c>
      <c r="I78" s="430">
        <f t="shared" si="25"/>
        <v>0</v>
      </c>
    </row>
    <row r="79" spans="1:9" ht="5.0999999999999996" customHeight="1" x14ac:dyDescent="0.25">
      <c r="A79" s="427"/>
      <c r="B79" s="427"/>
      <c r="C79" s="283"/>
      <c r="D79" s="435"/>
      <c r="E79" s="435"/>
      <c r="F79" s="397"/>
      <c r="G79" s="398"/>
      <c r="H79" s="429"/>
      <c r="I79" s="430"/>
    </row>
    <row r="80" spans="1:9" x14ac:dyDescent="0.25">
      <c r="A80" s="432">
        <v>11</v>
      </c>
      <c r="B80" s="433"/>
      <c r="C80" s="432" t="s">
        <v>73</v>
      </c>
      <c r="D80" s="437"/>
      <c r="E80" s="437"/>
      <c r="F80" s="397"/>
      <c r="G80" s="398"/>
      <c r="H80" s="425">
        <f>+SUM(H81:H82)</f>
        <v>0</v>
      </c>
      <c r="I80" s="426">
        <f>+SUM(I81:I82)</f>
        <v>0</v>
      </c>
    </row>
    <row r="81" spans="1:9" ht="26.25" x14ac:dyDescent="0.25">
      <c r="A81" s="427"/>
      <c r="B81" s="427" t="s">
        <v>163</v>
      </c>
      <c r="C81" s="431" t="s">
        <v>262</v>
      </c>
      <c r="D81" s="435" t="s">
        <v>49</v>
      </c>
      <c r="E81" s="435">
        <v>2</v>
      </c>
      <c r="F81" s="397"/>
      <c r="G81" s="398"/>
      <c r="H81" s="429">
        <f t="shared" ref="H81:H82" si="26">+E81*F81</f>
        <v>0</v>
      </c>
      <c r="I81" s="430">
        <f t="shared" ref="I81:I82" si="27">+E81*G81</f>
        <v>0</v>
      </c>
    </row>
    <row r="82" spans="1:9" x14ac:dyDescent="0.25">
      <c r="A82" s="427"/>
      <c r="B82" s="427" t="s">
        <v>165</v>
      </c>
      <c r="C82" s="283" t="s">
        <v>263</v>
      </c>
      <c r="D82" s="435" t="s">
        <v>49</v>
      </c>
      <c r="E82" s="435">
        <v>1</v>
      </c>
      <c r="F82" s="397"/>
      <c r="G82" s="398"/>
      <c r="H82" s="429">
        <f t="shared" si="26"/>
        <v>0</v>
      </c>
      <c r="I82" s="430">
        <f t="shared" si="27"/>
        <v>0</v>
      </c>
    </row>
    <row r="83" spans="1:9" ht="5.0999999999999996" customHeight="1" x14ac:dyDescent="0.25">
      <c r="A83" s="427"/>
      <c r="B83" s="427"/>
      <c r="C83" s="283"/>
      <c r="D83" s="435"/>
      <c r="E83" s="435"/>
      <c r="F83" s="397"/>
      <c r="G83" s="398"/>
      <c r="H83" s="429"/>
      <c r="I83" s="430"/>
    </row>
    <row r="84" spans="1:9" x14ac:dyDescent="0.25">
      <c r="A84" s="432">
        <v>12</v>
      </c>
      <c r="B84" s="433"/>
      <c r="C84" s="432" t="s">
        <v>535</v>
      </c>
      <c r="D84" s="437"/>
      <c r="E84" s="437"/>
      <c r="F84" s="397"/>
      <c r="G84" s="398"/>
      <c r="H84" s="425">
        <f>+SUM(H85:H86)</f>
        <v>0</v>
      </c>
      <c r="I84" s="426">
        <f>+SUM(I85:I86)</f>
        <v>0</v>
      </c>
    </row>
    <row r="85" spans="1:9" x14ac:dyDescent="0.25">
      <c r="A85" s="427"/>
      <c r="B85" s="427" t="s">
        <v>598</v>
      </c>
      <c r="C85" s="283" t="s">
        <v>536</v>
      </c>
      <c r="D85" s="435" t="s">
        <v>49</v>
      </c>
      <c r="E85" s="435">
        <v>1</v>
      </c>
      <c r="F85" s="397"/>
      <c r="G85" s="398"/>
      <c r="H85" s="429">
        <f t="shared" ref="H85:H88" si="28">+E85*F85</f>
        <v>0</v>
      </c>
      <c r="I85" s="430">
        <f t="shared" ref="I85:I88" si="29">+E85*G85</f>
        <v>0</v>
      </c>
    </row>
    <row r="86" spans="1:9" x14ac:dyDescent="0.25">
      <c r="A86" s="427"/>
      <c r="B86" s="427" t="s">
        <v>599</v>
      </c>
      <c r="C86" s="283" t="s">
        <v>537</v>
      </c>
      <c r="D86" s="435" t="s">
        <v>49</v>
      </c>
      <c r="E86" s="435">
        <v>2</v>
      </c>
      <c r="F86" s="397"/>
      <c r="G86" s="398"/>
      <c r="H86" s="429">
        <f t="shared" si="28"/>
        <v>0</v>
      </c>
      <c r="I86" s="430">
        <f t="shared" si="29"/>
        <v>0</v>
      </c>
    </row>
    <row r="87" spans="1:9" ht="5.0999999999999996" customHeight="1" x14ac:dyDescent="0.25">
      <c r="A87" s="427"/>
      <c r="B87" s="427"/>
      <c r="C87" s="283"/>
      <c r="D87" s="435"/>
      <c r="E87" s="435"/>
      <c r="F87" s="397"/>
      <c r="G87" s="398"/>
      <c r="H87" s="429"/>
      <c r="I87" s="430"/>
    </row>
    <row r="88" spans="1:9" ht="26.25" x14ac:dyDescent="0.25">
      <c r="A88" s="432">
        <v>13</v>
      </c>
      <c r="B88" s="433"/>
      <c r="C88" s="434" t="s">
        <v>600</v>
      </c>
      <c r="D88" s="435" t="s">
        <v>36</v>
      </c>
      <c r="E88" s="439">
        <v>1</v>
      </c>
      <c r="F88" s="397"/>
      <c r="G88" s="398"/>
      <c r="H88" s="425">
        <f t="shared" si="28"/>
        <v>0</v>
      </c>
      <c r="I88" s="426">
        <f t="shared" si="29"/>
        <v>0</v>
      </c>
    </row>
    <row r="89" spans="1:9" ht="5.0999999999999996" customHeight="1" x14ac:dyDescent="0.25">
      <c r="A89" s="427"/>
      <c r="B89" s="427"/>
      <c r="C89" s="283"/>
      <c r="D89" s="435"/>
      <c r="E89" s="435"/>
      <c r="F89" s="397"/>
      <c r="G89" s="398"/>
      <c r="H89" s="429"/>
      <c r="I89" s="430"/>
    </row>
    <row r="90" spans="1:9" x14ac:dyDescent="0.25">
      <c r="A90" s="432">
        <v>14</v>
      </c>
      <c r="B90" s="433"/>
      <c r="C90" s="432" t="s">
        <v>538</v>
      </c>
      <c r="D90" s="435"/>
      <c r="E90" s="435"/>
      <c r="F90" s="397"/>
      <c r="G90" s="398"/>
      <c r="H90" s="425">
        <f>+SUM(H91:H97)</f>
        <v>0</v>
      </c>
      <c r="I90" s="426">
        <f>+SUM(I91:I97)</f>
        <v>0</v>
      </c>
    </row>
    <row r="91" spans="1:9" x14ac:dyDescent="0.25">
      <c r="A91" s="427"/>
      <c r="B91" s="428" t="s">
        <v>252</v>
      </c>
      <c r="C91" s="427" t="s">
        <v>268</v>
      </c>
      <c r="D91" s="435" t="s">
        <v>38</v>
      </c>
      <c r="E91" s="435">
        <v>1</v>
      </c>
      <c r="F91" s="397"/>
      <c r="G91" s="398"/>
      <c r="H91" s="429">
        <f t="shared" ref="H91:H97" si="30">+E91*F91</f>
        <v>0</v>
      </c>
      <c r="I91" s="430">
        <f t="shared" ref="I91:I97" si="31">+E91*G91</f>
        <v>0</v>
      </c>
    </row>
    <row r="92" spans="1:9" x14ac:dyDescent="0.25">
      <c r="A92" s="427"/>
      <c r="B92" s="428" t="s">
        <v>253</v>
      </c>
      <c r="C92" s="427" t="s">
        <v>615</v>
      </c>
      <c r="D92" s="435" t="s">
        <v>38</v>
      </c>
      <c r="E92" s="435">
        <v>1</v>
      </c>
      <c r="F92" s="397"/>
      <c r="G92" s="398"/>
      <c r="H92" s="429">
        <f t="shared" si="30"/>
        <v>0</v>
      </c>
      <c r="I92" s="430">
        <f t="shared" si="31"/>
        <v>0</v>
      </c>
    </row>
    <row r="93" spans="1:9" x14ac:dyDescent="0.25">
      <c r="A93" s="427"/>
      <c r="B93" s="428" t="s">
        <v>254</v>
      </c>
      <c r="C93" s="427" t="s">
        <v>269</v>
      </c>
      <c r="D93" s="435" t="s">
        <v>38</v>
      </c>
      <c r="E93" s="435">
        <v>1</v>
      </c>
      <c r="F93" s="397"/>
      <c r="G93" s="398"/>
      <c r="H93" s="429">
        <f t="shared" si="30"/>
        <v>0</v>
      </c>
      <c r="I93" s="430">
        <f t="shared" si="31"/>
        <v>0</v>
      </c>
    </row>
    <row r="94" spans="1:9" x14ac:dyDescent="0.25">
      <c r="A94" s="427"/>
      <c r="B94" s="428" t="s">
        <v>255</v>
      </c>
      <c r="C94" s="427" t="s">
        <v>616</v>
      </c>
      <c r="D94" s="435" t="s">
        <v>38</v>
      </c>
      <c r="E94" s="435">
        <v>1</v>
      </c>
      <c r="F94" s="397"/>
      <c r="G94" s="398"/>
      <c r="H94" s="429">
        <f t="shared" si="30"/>
        <v>0</v>
      </c>
      <c r="I94" s="430">
        <f t="shared" si="31"/>
        <v>0</v>
      </c>
    </row>
    <row r="95" spans="1:9" x14ac:dyDescent="0.25">
      <c r="A95" s="427"/>
      <c r="B95" s="428" t="s">
        <v>306</v>
      </c>
      <c r="C95" s="427" t="s">
        <v>539</v>
      </c>
      <c r="D95" s="435" t="s">
        <v>38</v>
      </c>
      <c r="E95" s="435">
        <v>1</v>
      </c>
      <c r="F95" s="397"/>
      <c r="G95" s="398"/>
      <c r="H95" s="429">
        <f t="shared" si="30"/>
        <v>0</v>
      </c>
      <c r="I95" s="430">
        <f t="shared" si="31"/>
        <v>0</v>
      </c>
    </row>
    <row r="96" spans="1:9" x14ac:dyDescent="0.25">
      <c r="A96" s="427"/>
      <c r="B96" s="428" t="s">
        <v>307</v>
      </c>
      <c r="C96" s="427" t="s">
        <v>270</v>
      </c>
      <c r="D96" s="435" t="s">
        <v>38</v>
      </c>
      <c r="E96" s="435">
        <v>1</v>
      </c>
      <c r="F96" s="397"/>
      <c r="G96" s="398"/>
      <c r="H96" s="429">
        <f t="shared" si="30"/>
        <v>0</v>
      </c>
      <c r="I96" s="430">
        <f t="shared" si="31"/>
        <v>0</v>
      </c>
    </row>
    <row r="97" spans="1:9" x14ac:dyDescent="0.25">
      <c r="A97" s="427"/>
      <c r="B97" s="428" t="s">
        <v>311</v>
      </c>
      <c r="C97" s="427" t="s">
        <v>493</v>
      </c>
      <c r="D97" s="435" t="s">
        <v>38</v>
      </c>
      <c r="E97" s="435">
        <v>1</v>
      </c>
      <c r="F97" s="397"/>
      <c r="G97" s="398"/>
      <c r="H97" s="429">
        <f t="shared" si="30"/>
        <v>0</v>
      </c>
      <c r="I97" s="430">
        <f t="shared" si="31"/>
        <v>0</v>
      </c>
    </row>
    <row r="98" spans="1:9" ht="5.0999999999999996" customHeight="1" x14ac:dyDescent="0.25">
      <c r="A98" s="427"/>
      <c r="B98" s="427"/>
      <c r="C98" s="283"/>
      <c r="D98" s="435"/>
      <c r="E98" s="435"/>
      <c r="F98" s="397"/>
      <c r="G98" s="398"/>
      <c r="H98" s="429"/>
      <c r="I98" s="430"/>
    </row>
    <row r="99" spans="1:9" x14ac:dyDescent="0.25">
      <c r="A99" s="432">
        <v>15</v>
      </c>
      <c r="B99" s="433"/>
      <c r="C99" s="432" t="s">
        <v>540</v>
      </c>
      <c r="D99" s="435"/>
      <c r="E99" s="435"/>
      <c r="F99" s="397"/>
      <c r="G99" s="398"/>
      <c r="H99" s="425">
        <f>+SUM(H100:H110)</f>
        <v>0</v>
      </c>
      <c r="I99" s="426">
        <f>+SUM(I100:I110)</f>
        <v>0</v>
      </c>
    </row>
    <row r="100" spans="1:9" x14ac:dyDescent="0.25">
      <c r="A100" s="427"/>
      <c r="B100" s="427" t="s">
        <v>189</v>
      </c>
      <c r="C100" s="283" t="s">
        <v>271</v>
      </c>
      <c r="D100" s="435" t="s">
        <v>36</v>
      </c>
      <c r="E100" s="439">
        <v>1</v>
      </c>
      <c r="F100" s="397"/>
      <c r="G100" s="398"/>
      <c r="H100" s="429">
        <f t="shared" ref="H100:H103" si="32">+E100*F100</f>
        <v>0</v>
      </c>
      <c r="I100" s="430">
        <f t="shared" ref="I100:I103" si="33">+E100*G100</f>
        <v>0</v>
      </c>
    </row>
    <row r="101" spans="1:9" x14ac:dyDescent="0.25">
      <c r="A101" s="427"/>
      <c r="B101" s="427" t="s">
        <v>190</v>
      </c>
      <c r="C101" s="283" t="s">
        <v>272</v>
      </c>
      <c r="D101" s="435" t="s">
        <v>36</v>
      </c>
      <c r="E101" s="439">
        <v>1</v>
      </c>
      <c r="F101" s="397"/>
      <c r="G101" s="398"/>
      <c r="H101" s="429">
        <f t="shared" si="32"/>
        <v>0</v>
      </c>
      <c r="I101" s="430">
        <f t="shared" si="33"/>
        <v>0</v>
      </c>
    </row>
    <row r="102" spans="1:9" x14ac:dyDescent="0.25">
      <c r="A102" s="427"/>
      <c r="B102" s="427" t="s">
        <v>191</v>
      </c>
      <c r="C102" s="283" t="s">
        <v>273</v>
      </c>
      <c r="D102" s="435" t="s">
        <v>36</v>
      </c>
      <c r="E102" s="439">
        <v>1</v>
      </c>
      <c r="F102" s="397"/>
      <c r="G102" s="398"/>
      <c r="H102" s="429">
        <f t="shared" si="32"/>
        <v>0</v>
      </c>
      <c r="I102" s="430">
        <f t="shared" si="33"/>
        <v>0</v>
      </c>
    </row>
    <row r="103" spans="1:9" x14ac:dyDescent="0.25">
      <c r="A103" s="427"/>
      <c r="B103" s="427" t="s">
        <v>256</v>
      </c>
      <c r="C103" s="283" t="s">
        <v>274</v>
      </c>
      <c r="D103" s="435" t="s">
        <v>36</v>
      </c>
      <c r="E103" s="439">
        <v>1</v>
      </c>
      <c r="F103" s="397"/>
      <c r="G103" s="398"/>
      <c r="H103" s="429">
        <f t="shared" si="32"/>
        <v>0</v>
      </c>
      <c r="I103" s="430">
        <f t="shared" si="33"/>
        <v>0</v>
      </c>
    </row>
    <row r="104" spans="1:9" x14ac:dyDescent="0.25">
      <c r="A104" s="427"/>
      <c r="B104" s="427" t="s">
        <v>601</v>
      </c>
      <c r="C104" s="283" t="s">
        <v>602</v>
      </c>
      <c r="D104" s="435" t="s">
        <v>38</v>
      </c>
      <c r="E104" s="439">
        <v>1</v>
      </c>
      <c r="F104" s="397"/>
      <c r="G104" s="398"/>
      <c r="H104" s="429">
        <f t="shared" ref="H104:H110" si="34">+E104*F104</f>
        <v>0</v>
      </c>
      <c r="I104" s="430">
        <f t="shared" ref="I104:I110" si="35">+E104*G104</f>
        <v>0</v>
      </c>
    </row>
    <row r="105" spans="1:9" ht="26.25" x14ac:dyDescent="0.25">
      <c r="A105" s="427"/>
      <c r="B105" s="427" t="s">
        <v>609</v>
      </c>
      <c r="C105" s="431" t="s">
        <v>603</v>
      </c>
      <c r="D105" s="435" t="s">
        <v>49</v>
      </c>
      <c r="E105" s="439">
        <v>1</v>
      </c>
      <c r="F105" s="397"/>
      <c r="G105" s="398"/>
      <c r="H105" s="429">
        <f t="shared" si="34"/>
        <v>0</v>
      </c>
      <c r="I105" s="430">
        <f t="shared" si="35"/>
        <v>0</v>
      </c>
    </row>
    <row r="106" spans="1:9" ht="26.25" x14ac:dyDescent="0.25">
      <c r="A106" s="427"/>
      <c r="B106" s="427" t="s">
        <v>610</v>
      </c>
      <c r="C106" s="431" t="s">
        <v>604</v>
      </c>
      <c r="D106" s="435" t="s">
        <v>49</v>
      </c>
      <c r="E106" s="439">
        <v>1</v>
      </c>
      <c r="F106" s="397"/>
      <c r="G106" s="398"/>
      <c r="H106" s="429">
        <f t="shared" si="34"/>
        <v>0</v>
      </c>
      <c r="I106" s="430">
        <f t="shared" si="35"/>
        <v>0</v>
      </c>
    </row>
    <row r="107" spans="1:9" ht="26.25" x14ac:dyDescent="0.25">
      <c r="A107" s="427"/>
      <c r="B107" s="427" t="s">
        <v>611</v>
      </c>
      <c r="C107" s="431" t="s">
        <v>605</v>
      </c>
      <c r="D107" s="435" t="s">
        <v>38</v>
      </c>
      <c r="E107" s="439">
        <v>1</v>
      </c>
      <c r="F107" s="397"/>
      <c r="G107" s="398"/>
      <c r="H107" s="429">
        <f t="shared" si="34"/>
        <v>0</v>
      </c>
      <c r="I107" s="430">
        <f t="shared" si="35"/>
        <v>0</v>
      </c>
    </row>
    <row r="108" spans="1:9" ht="26.25" x14ac:dyDescent="0.25">
      <c r="A108" s="427"/>
      <c r="B108" s="427" t="s">
        <v>612</v>
      </c>
      <c r="C108" s="431" t="s">
        <v>606</v>
      </c>
      <c r="D108" s="435" t="s">
        <v>38</v>
      </c>
      <c r="E108" s="439">
        <v>1</v>
      </c>
      <c r="F108" s="397"/>
      <c r="G108" s="398"/>
      <c r="H108" s="429">
        <f t="shared" si="34"/>
        <v>0</v>
      </c>
      <c r="I108" s="430">
        <f t="shared" si="35"/>
        <v>0</v>
      </c>
    </row>
    <row r="109" spans="1:9" x14ac:dyDescent="0.25">
      <c r="A109" s="427"/>
      <c r="B109" s="427" t="s">
        <v>613</v>
      </c>
      <c r="C109" s="283" t="s">
        <v>607</v>
      </c>
      <c r="D109" s="435" t="s">
        <v>36</v>
      </c>
      <c r="E109" s="439">
        <v>1</v>
      </c>
      <c r="F109" s="397"/>
      <c r="G109" s="398"/>
      <c r="H109" s="429">
        <f t="shared" si="34"/>
        <v>0</v>
      </c>
      <c r="I109" s="430">
        <f t="shared" si="35"/>
        <v>0</v>
      </c>
    </row>
    <row r="110" spans="1:9" x14ac:dyDescent="0.25">
      <c r="A110" s="427"/>
      <c r="B110" s="427" t="s">
        <v>614</v>
      </c>
      <c r="C110" s="283" t="s">
        <v>608</v>
      </c>
      <c r="D110" s="435" t="s">
        <v>38</v>
      </c>
      <c r="E110" s="435">
        <v>1</v>
      </c>
      <c r="F110" s="397"/>
      <c r="G110" s="398"/>
      <c r="H110" s="429">
        <f t="shared" si="34"/>
        <v>0</v>
      </c>
      <c r="I110" s="430">
        <f t="shared" si="35"/>
        <v>0</v>
      </c>
    </row>
    <row r="111" spans="1:9" ht="4.5" customHeight="1" x14ac:dyDescent="0.25">
      <c r="A111" s="432"/>
      <c r="B111" s="433"/>
      <c r="C111" s="432"/>
      <c r="D111" s="435"/>
      <c r="E111" s="435"/>
      <c r="F111" s="397"/>
      <c r="G111" s="398"/>
      <c r="H111" s="425"/>
      <c r="I111" s="426"/>
    </row>
    <row r="112" spans="1:9" x14ac:dyDescent="0.25">
      <c r="A112" s="740"/>
      <c r="B112" s="741"/>
      <c r="C112" s="740"/>
      <c r="D112" s="435"/>
      <c r="E112" s="435"/>
      <c r="F112" s="397"/>
      <c r="G112" s="398"/>
      <c r="H112" s="429">
        <f t="shared" ref="H112:H121" si="36">+E112*F112</f>
        <v>0</v>
      </c>
      <c r="I112" s="430">
        <f t="shared" ref="I112:I121" si="37">+E112*G112</f>
        <v>0</v>
      </c>
    </row>
    <row r="113" spans="1:9" x14ac:dyDescent="0.25">
      <c r="A113" s="740"/>
      <c r="B113" s="741"/>
      <c r="C113" s="740"/>
      <c r="D113" s="435"/>
      <c r="E113" s="435"/>
      <c r="F113" s="397"/>
      <c r="G113" s="398"/>
      <c r="H113" s="429">
        <f t="shared" si="36"/>
        <v>0</v>
      </c>
      <c r="I113" s="430">
        <f t="shared" si="37"/>
        <v>0</v>
      </c>
    </row>
    <row r="114" spans="1:9" x14ac:dyDescent="0.25">
      <c r="A114" s="740"/>
      <c r="B114" s="741"/>
      <c r="C114" s="740"/>
      <c r="D114" s="435"/>
      <c r="E114" s="435"/>
      <c r="F114" s="397"/>
      <c r="G114" s="398"/>
      <c r="H114" s="429">
        <f t="shared" si="36"/>
        <v>0</v>
      </c>
      <c r="I114" s="430">
        <f t="shared" si="37"/>
        <v>0</v>
      </c>
    </row>
    <row r="115" spans="1:9" x14ac:dyDescent="0.25">
      <c r="A115" s="740"/>
      <c r="B115" s="741"/>
      <c r="C115" s="740"/>
      <c r="D115" s="435"/>
      <c r="E115" s="435"/>
      <c r="F115" s="397"/>
      <c r="G115" s="398"/>
      <c r="H115" s="429">
        <f t="shared" si="36"/>
        <v>0</v>
      </c>
      <c r="I115" s="430">
        <f t="shared" si="37"/>
        <v>0</v>
      </c>
    </row>
    <row r="116" spans="1:9" x14ac:dyDescent="0.25">
      <c r="A116" s="740"/>
      <c r="B116" s="741"/>
      <c r="C116" s="740"/>
      <c r="D116" s="435"/>
      <c r="E116" s="435"/>
      <c r="F116" s="397"/>
      <c r="G116" s="398"/>
      <c r="H116" s="429">
        <f t="shared" si="36"/>
        <v>0</v>
      </c>
      <c r="I116" s="430">
        <f t="shared" si="37"/>
        <v>0</v>
      </c>
    </row>
    <row r="117" spans="1:9" x14ac:dyDescent="0.25">
      <c r="A117" s="740"/>
      <c r="B117" s="741"/>
      <c r="C117" s="740"/>
      <c r="D117" s="435"/>
      <c r="E117" s="435"/>
      <c r="F117" s="397"/>
      <c r="G117" s="398"/>
      <c r="H117" s="429">
        <f t="shared" si="36"/>
        <v>0</v>
      </c>
      <c r="I117" s="430">
        <f t="shared" si="37"/>
        <v>0</v>
      </c>
    </row>
    <row r="118" spans="1:9" x14ac:dyDescent="0.25">
      <c r="A118" s="740"/>
      <c r="B118" s="741"/>
      <c r="C118" s="740"/>
      <c r="D118" s="435"/>
      <c r="E118" s="435"/>
      <c r="F118" s="397"/>
      <c r="G118" s="398"/>
      <c r="H118" s="429">
        <f t="shared" si="36"/>
        <v>0</v>
      </c>
      <c r="I118" s="430">
        <f t="shared" si="37"/>
        <v>0</v>
      </c>
    </row>
    <row r="119" spans="1:9" x14ac:dyDescent="0.25">
      <c r="A119" s="740"/>
      <c r="B119" s="741"/>
      <c r="C119" s="740"/>
      <c r="D119" s="435"/>
      <c r="E119" s="435"/>
      <c r="F119" s="397"/>
      <c r="G119" s="398"/>
      <c r="H119" s="429">
        <f t="shared" si="36"/>
        <v>0</v>
      </c>
      <c r="I119" s="430">
        <f t="shared" si="37"/>
        <v>0</v>
      </c>
    </row>
    <row r="120" spans="1:9" x14ac:dyDescent="0.25">
      <c r="A120" s="740"/>
      <c r="B120" s="741"/>
      <c r="C120" s="740"/>
      <c r="D120" s="435"/>
      <c r="E120" s="435"/>
      <c r="F120" s="397"/>
      <c r="G120" s="398"/>
      <c r="H120" s="429">
        <f t="shared" si="36"/>
        <v>0</v>
      </c>
      <c r="I120" s="430">
        <f t="shared" si="37"/>
        <v>0</v>
      </c>
    </row>
    <row r="121" spans="1:9" x14ac:dyDescent="0.25">
      <c r="A121" s="740"/>
      <c r="B121" s="741"/>
      <c r="C121" s="740"/>
      <c r="D121" s="435"/>
      <c r="E121" s="435"/>
      <c r="F121" s="397"/>
      <c r="G121" s="398"/>
      <c r="H121" s="429">
        <f t="shared" si="36"/>
        <v>0</v>
      </c>
      <c r="I121" s="430">
        <f t="shared" si="37"/>
        <v>0</v>
      </c>
    </row>
    <row r="122" spans="1:9" ht="5.0999999999999996" customHeight="1" thickBot="1" x14ac:dyDescent="0.3">
      <c r="A122" s="738"/>
      <c r="B122" s="738"/>
      <c r="C122"/>
      <c r="D122" s="641"/>
      <c r="E122" s="641"/>
      <c r="F122" s="739"/>
      <c r="G122" s="739"/>
      <c r="H122"/>
      <c r="I122"/>
    </row>
    <row r="123" spans="1:9" ht="15.75" thickBot="1" x14ac:dyDescent="0.3">
      <c r="A123" s="894" t="s">
        <v>423</v>
      </c>
      <c r="B123" s="895"/>
      <c r="C123" s="895"/>
      <c r="D123" s="895"/>
      <c r="E123" s="895"/>
      <c r="F123" s="896" t="s">
        <v>169</v>
      </c>
      <c r="G123" s="897"/>
      <c r="H123" s="440">
        <f>+H99+H90+H88+H84+H80+H75+H60+H56+H52+H47+H45+H38+H29+H20+H8+SUM(H112:H121)</f>
        <v>0</v>
      </c>
      <c r="I123" s="441">
        <f>+I99+I90+I88+I84+I80+I75+I60+I56+I52+I47+I45+I38+I29+I20+I8+SUM(I112:I121)</f>
        <v>0</v>
      </c>
    </row>
    <row r="124" spans="1:9" x14ac:dyDescent="0.25">
      <c r="A124" s="2" t="str">
        <f>'C 1.1'!$A$88</f>
        <v>Las cantidades son meramente orientativas, las mismas deben coincidir con lo presentado en la Oferta Técnica</v>
      </c>
    </row>
    <row r="125" spans="1:9" x14ac:dyDescent="0.25">
      <c r="A125" s="2" t="str">
        <f>'C 1.1'!$A$89</f>
        <v>El Oferente deberá ajustar el itemizado descripto en las filas disponibles en consonacia con lo descripto en la Oferta Técnica.</v>
      </c>
    </row>
    <row r="129" spans="4:9" ht="15.75" x14ac:dyDescent="0.25">
      <c r="D129" s="768" t="s">
        <v>572</v>
      </c>
      <c r="E129" s="768"/>
      <c r="F129" s="768"/>
      <c r="G129" s="18"/>
      <c r="H129" s="768" t="s">
        <v>572</v>
      </c>
      <c r="I129" s="768"/>
    </row>
    <row r="130" spans="4:9" ht="15.75" x14ac:dyDescent="0.25">
      <c r="D130" s="769" t="s">
        <v>671</v>
      </c>
      <c r="E130" s="769"/>
      <c r="F130" s="769"/>
      <c r="G130" s="18"/>
      <c r="H130" s="769" t="s">
        <v>573</v>
      </c>
      <c r="I130" s="769"/>
    </row>
    <row r="131" spans="4:9" x14ac:dyDescent="0.25">
      <c r="D131" s="19"/>
      <c r="E131" s="19"/>
      <c r="F131" s="18"/>
      <c r="G131" s="18"/>
      <c r="H131" s="18"/>
      <c r="I131" s="18"/>
    </row>
  </sheetData>
  <sheetProtection algorithmName="SHA-512" hashValue="tjkGVHFv6vToAF0a/fd0EasjzJaVs5e7qyT5U8Sf94yMLKYKodR98JF5vIsTlUUVolFQJ8vOIRi9hfKJDgkq5Q==" saltValue="D4c2+VwXFSVKs/SODeohYw==" spinCount="100000" sheet="1" objects="1" scenarios="1"/>
  <protectedRanges>
    <protectedRange sqref="F111:F122 F79:F80 F60 F83:F84 F8:G59 F61:G74 F76:G78 F81:G82 F87 F85:G86 F89:F90 F88:G88 F98 F91:G97 F99:G110" name="Rango1_6_1"/>
    <protectedRange sqref="F75:G75" name="Rango1_6_1_2"/>
    <protectedRange sqref="G79:G80" name="Rango1_6_1_3"/>
    <protectedRange sqref="G60" name="Rango1_6_1_4"/>
    <protectedRange sqref="G83:G84 G87 G89:G90 G98" name="Rango1_6_1_5"/>
    <protectedRange sqref="F123:G123 G111:G122" name="Rango1_6_1_9"/>
    <protectedRange sqref="M8:N8 O8:P9" name="Rango1"/>
    <protectedRange sqref="M9:N9" name="Rango1_1"/>
  </protectedRanges>
  <mergeCells count="14">
    <mergeCell ref="D130:F130"/>
    <mergeCell ref="H130:I130"/>
    <mergeCell ref="D129:F129"/>
    <mergeCell ref="H129:I129"/>
    <mergeCell ref="A123:E123"/>
    <mergeCell ref="F123:G123"/>
    <mergeCell ref="A1:I1"/>
    <mergeCell ref="A3:I3"/>
    <mergeCell ref="A5:A7"/>
    <mergeCell ref="B5:B7"/>
    <mergeCell ref="D5:D7"/>
    <mergeCell ref="E5:E7"/>
    <mergeCell ref="F5:G6"/>
    <mergeCell ref="H5:I6"/>
  </mergeCells>
  <phoneticPr fontId="28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1" fitToHeight="0" orientation="landscape" r:id="rId1"/>
  <headerFooter>
    <oddHeader>&amp;L&amp;G&amp;R&amp;G</oddHeader>
  </headerFooter>
  <rowBreaks count="3" manualBreakCount="3">
    <brk id="36" max="8" man="1"/>
    <brk id="59" max="8" man="1"/>
    <brk id="83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8D52-2C67-49D0-8C78-22754F021417}">
  <sheetPr>
    <pageSetUpPr fitToPage="1"/>
  </sheetPr>
  <dimension ref="A1:H22"/>
  <sheetViews>
    <sheetView view="pageBreakPreview" zoomScale="60" zoomScaleNormal="100" workbookViewId="0">
      <selection activeCell="I42" sqref="I42"/>
    </sheetView>
  </sheetViews>
  <sheetFormatPr baseColWidth="10" defaultRowHeight="15.75" x14ac:dyDescent="0.25"/>
  <cols>
    <col min="1" max="1" width="8.42578125" style="161" customWidth="1"/>
    <col min="2" max="2" width="75.7109375" style="161" customWidth="1"/>
    <col min="3" max="3" width="7.7109375" style="161" customWidth="1"/>
    <col min="4" max="5" width="24.7109375" style="161" customWidth="1"/>
    <col min="6" max="6" width="8.5703125" style="161" customWidth="1"/>
    <col min="7" max="16384" width="11.42578125" style="161"/>
  </cols>
  <sheetData>
    <row r="1" spans="1:6" s="14" customFormat="1" ht="66" customHeight="1" x14ac:dyDescent="0.25">
      <c r="A1" s="898" t="str">
        <f>INDICE!$A$1</f>
        <v>MEJORAMIENTO DE LA RED DE AT (132 KV) DE LA PROVINCIA DE MENDOZA 
DEPARTAMENTOS DE SAN RAFAEL Y GENERAL ALVEAR</v>
      </c>
      <c r="B1" s="899"/>
      <c r="C1" s="899"/>
      <c r="D1" s="899"/>
      <c r="E1" s="900"/>
    </row>
    <row r="2" spans="1:6" s="14" customFormat="1" ht="21" customHeight="1" x14ac:dyDescent="0.25"/>
    <row r="3" spans="1:6" s="14" customFormat="1" ht="27" customHeight="1" x14ac:dyDescent="0.25">
      <c r="A3" s="901" t="str">
        <f>+INDICE!C12</f>
        <v>C-2 Construcción LAT DT 132 KV LAT NHIV/ETSR A ET PISR</v>
      </c>
      <c r="B3" s="902"/>
      <c r="C3" s="902"/>
      <c r="D3" s="902"/>
      <c r="E3" s="903"/>
      <c r="F3" s="149"/>
    </row>
    <row r="4" spans="1:6" s="14" customFormat="1" x14ac:dyDescent="0.25"/>
    <row r="5" spans="1:6" s="14" customFormat="1" ht="18.75" x14ac:dyDescent="0.25">
      <c r="A5" s="150"/>
      <c r="B5" s="904" t="s">
        <v>25</v>
      </c>
      <c r="C5" s="904"/>
      <c r="D5" s="904"/>
      <c r="E5" s="151"/>
    </row>
    <row r="6" spans="1:6" s="14" customFormat="1" ht="27.75" customHeight="1" thickBot="1" x14ac:dyDescent="0.3"/>
    <row r="7" spans="1:6" s="15" customFormat="1" ht="27" customHeight="1" thickBot="1" x14ac:dyDescent="0.3">
      <c r="A7" s="905" t="s">
        <v>26</v>
      </c>
      <c r="B7" s="906"/>
      <c r="C7" s="906"/>
      <c r="D7" s="910" t="s">
        <v>20</v>
      </c>
      <c r="E7" s="911"/>
    </row>
    <row r="8" spans="1:6" s="15" customFormat="1" ht="27" customHeight="1" thickBot="1" x14ac:dyDescent="0.3">
      <c r="A8" s="907"/>
      <c r="B8" s="908"/>
      <c r="C8" s="909"/>
      <c r="D8" s="152" t="s">
        <v>21</v>
      </c>
      <c r="E8" s="16" t="s">
        <v>22</v>
      </c>
    </row>
    <row r="9" spans="1:6" s="15" customFormat="1" ht="9.9499999999999993" customHeight="1" thickBot="1" x14ac:dyDescent="0.3">
      <c r="A9" s="153"/>
      <c r="B9" s="154"/>
      <c r="C9" s="154"/>
      <c r="D9" s="17"/>
      <c r="E9" s="155"/>
    </row>
    <row r="10" spans="1:6" ht="20.100000000000001" customHeight="1" x14ac:dyDescent="0.25">
      <c r="A10" s="156" t="s">
        <v>312</v>
      </c>
      <c r="B10" s="912" t="s">
        <v>313</v>
      </c>
      <c r="C10" s="913"/>
      <c r="D10" s="157">
        <f>+'C 2.1'!H50</f>
        <v>0</v>
      </c>
      <c r="E10" s="158">
        <f>'C 2.1'!I50</f>
        <v>0</v>
      </c>
      <c r="F10" s="159"/>
    </row>
    <row r="11" spans="1:6" ht="20.100000000000001" customHeight="1" x14ac:dyDescent="0.25">
      <c r="A11" s="162" t="s">
        <v>314</v>
      </c>
      <c r="B11" s="914" t="s">
        <v>315</v>
      </c>
      <c r="C11" s="915"/>
      <c r="D11" s="163">
        <f>+'C 2.2'!H37</f>
        <v>0</v>
      </c>
      <c r="E11" s="164">
        <f>+'C 2.2'!I37</f>
        <v>0</v>
      </c>
      <c r="F11" s="159"/>
    </row>
    <row r="12" spans="1:6" ht="20.100000000000001" customHeight="1" thickBot="1" x14ac:dyDescent="0.3">
      <c r="A12" s="165" t="s">
        <v>316</v>
      </c>
      <c r="B12" s="916" t="s">
        <v>317</v>
      </c>
      <c r="C12" s="917"/>
      <c r="D12" s="166">
        <f>+'C 2.3'!H39</f>
        <v>0</v>
      </c>
      <c r="E12" s="167">
        <f>+'C 2.3'!I40</f>
        <v>0</v>
      </c>
      <c r="F12" s="159"/>
    </row>
    <row r="13" spans="1:6" ht="20.100000000000001" customHeight="1" thickBot="1" x14ac:dyDescent="0.3">
      <c r="A13" s="168" t="s">
        <v>318</v>
      </c>
      <c r="B13" s="916" t="s">
        <v>319</v>
      </c>
      <c r="C13" s="917"/>
      <c r="D13" s="166">
        <f>+'C 2.4'!H35</f>
        <v>0</v>
      </c>
      <c r="E13" s="167">
        <f>+'C 2.4'!I35</f>
        <v>0</v>
      </c>
      <c r="F13" s="159"/>
    </row>
    <row r="14" spans="1:6" ht="24" customHeight="1" thickBot="1" x14ac:dyDescent="0.3">
      <c r="A14" s="918" t="s">
        <v>320</v>
      </c>
      <c r="B14" s="845"/>
      <c r="C14" s="919"/>
      <c r="D14" s="169">
        <f>SUM(D10:D13)</f>
        <v>0</v>
      </c>
      <c r="E14" s="170">
        <f>SUM(E10:E13)</f>
        <v>0</v>
      </c>
      <c r="F14" s="171"/>
    </row>
    <row r="15" spans="1:6" ht="19.5" customHeight="1" x14ac:dyDescent="0.25">
      <c r="F15" s="159"/>
    </row>
    <row r="16" spans="1:6" ht="19.5" customHeight="1" x14ac:dyDescent="0.25">
      <c r="F16" s="159"/>
    </row>
    <row r="17" spans="2:8" ht="19.5" customHeight="1" x14ac:dyDescent="0.25">
      <c r="F17" s="159"/>
    </row>
    <row r="18" spans="2:8" ht="19.5" customHeight="1" x14ac:dyDescent="0.25">
      <c r="B18" s="715"/>
      <c r="C18" s="715"/>
      <c r="D18" s="716"/>
      <c r="E18" s="717"/>
      <c r="F18" s="159"/>
    </row>
    <row r="19" spans="2:8" ht="19.5" customHeight="1" x14ac:dyDescent="0.25">
      <c r="B19" s="718" t="s">
        <v>572</v>
      </c>
      <c r="C19" s="719"/>
      <c r="D19" s="842" t="s">
        <v>572</v>
      </c>
      <c r="E19" s="842"/>
      <c r="F19" s="159"/>
    </row>
    <row r="20" spans="2:8" x14ac:dyDescent="0.25">
      <c r="B20" s="720" t="s">
        <v>671</v>
      </c>
      <c r="C20" s="721"/>
      <c r="D20" s="767" t="s">
        <v>573</v>
      </c>
      <c r="E20" s="767"/>
    </row>
    <row r="21" spans="2:8" x14ac:dyDescent="0.25">
      <c r="B21" s="20"/>
      <c r="C21" s="20"/>
      <c r="D21"/>
      <c r="E21"/>
    </row>
    <row r="22" spans="2:8" x14ac:dyDescent="0.25">
      <c r="H22" s="172"/>
    </row>
  </sheetData>
  <sheetProtection algorithmName="SHA-512" hashValue="5vTsY2RkPQiQc7QCf6LksGYD/PijVztGe6DwzUdIhLTO5g6Vpqzojsj8T0TMRhRszMeAploP4Zys/xljI+TroQ==" saltValue="fQ0Ily5girc1Y0eWG5CTZA==" spinCount="100000" sheet="1" objects="1" scenarios="1"/>
  <protectedRanges>
    <protectedRange sqref="D21:E21" name="Rango1"/>
  </protectedRanges>
  <mergeCells count="12">
    <mergeCell ref="D19:E19"/>
    <mergeCell ref="D20:E20"/>
    <mergeCell ref="A1:E1"/>
    <mergeCell ref="A3:E3"/>
    <mergeCell ref="B5:D5"/>
    <mergeCell ref="A7:C8"/>
    <mergeCell ref="D7:E7"/>
    <mergeCell ref="B10:C10"/>
    <mergeCell ref="B11:C11"/>
    <mergeCell ref="B12:C12"/>
    <mergeCell ref="B13:C13"/>
    <mergeCell ref="A14:C14"/>
  </mergeCells>
  <printOptions horizontalCentered="1"/>
  <pageMargins left="0.39370078740157483" right="0.39370078740157483" top="1.1811023622047245" bottom="0.39370078740157483" header="0.39370078740157483" footer="0.19685039370078741"/>
  <pageSetup paperSize="9" scale="98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43</vt:i4>
      </vt:variant>
    </vt:vector>
  </HeadingPairs>
  <TitlesOfParts>
    <vt:vector size="66" baseType="lpstr">
      <vt:lpstr>CARÁTULA</vt:lpstr>
      <vt:lpstr>INDICE</vt:lpstr>
      <vt:lpstr>PLANILLA RESUMEN</vt:lpstr>
      <vt:lpstr>C 1 </vt:lpstr>
      <vt:lpstr>C 1.1</vt:lpstr>
      <vt:lpstr>C 1.2</vt:lpstr>
      <vt:lpstr>C 1.3</vt:lpstr>
      <vt:lpstr>C 1.4</vt:lpstr>
      <vt:lpstr>C 2</vt:lpstr>
      <vt:lpstr>C 2.1</vt:lpstr>
      <vt:lpstr>C 2.2</vt:lpstr>
      <vt:lpstr>C 2.3</vt:lpstr>
      <vt:lpstr>C 2.4</vt:lpstr>
      <vt:lpstr>C 3 </vt:lpstr>
      <vt:lpstr>C 3.1</vt:lpstr>
      <vt:lpstr>C 3.2</vt:lpstr>
      <vt:lpstr>C 3.3</vt:lpstr>
      <vt:lpstr>C 3.4</vt:lpstr>
      <vt:lpstr>C 4</vt:lpstr>
      <vt:lpstr>C 4.1</vt:lpstr>
      <vt:lpstr>C 4.2</vt:lpstr>
      <vt:lpstr>C 4.3</vt:lpstr>
      <vt:lpstr>C 4.4</vt:lpstr>
      <vt:lpstr>'C 1.1'!_Toc102658894</vt:lpstr>
      <vt:lpstr>'C 1.1'!_Toc102989592</vt:lpstr>
      <vt:lpstr>'C 2.4'!_Toc133934958</vt:lpstr>
      <vt:lpstr>'C 4.4'!_Toc133934958</vt:lpstr>
      <vt:lpstr>'C 1 '!Área_de_impresión</vt:lpstr>
      <vt:lpstr>'C 1.1'!Área_de_impresión</vt:lpstr>
      <vt:lpstr>'C 1.2'!Área_de_impresión</vt:lpstr>
      <vt:lpstr>'C 1.3'!Área_de_impresión</vt:lpstr>
      <vt:lpstr>'C 1.4'!Área_de_impresión</vt:lpstr>
      <vt:lpstr>'C 2'!Área_de_impresión</vt:lpstr>
      <vt:lpstr>'C 2.1'!Área_de_impresión</vt:lpstr>
      <vt:lpstr>'C 2.2'!Área_de_impresión</vt:lpstr>
      <vt:lpstr>'C 2.3'!Área_de_impresión</vt:lpstr>
      <vt:lpstr>'C 2.4'!Área_de_impresión</vt:lpstr>
      <vt:lpstr>'C 3 '!Área_de_impresión</vt:lpstr>
      <vt:lpstr>'C 3.1'!Área_de_impresión</vt:lpstr>
      <vt:lpstr>'C 3.2'!Área_de_impresión</vt:lpstr>
      <vt:lpstr>'C 3.3'!Área_de_impresión</vt:lpstr>
      <vt:lpstr>'C 3.4'!Área_de_impresión</vt:lpstr>
      <vt:lpstr>'C 4'!Área_de_impresión</vt:lpstr>
      <vt:lpstr>'C 4.1'!Área_de_impresión</vt:lpstr>
      <vt:lpstr>'C 4.2'!Área_de_impresión</vt:lpstr>
      <vt:lpstr>'C 4.3'!Área_de_impresión</vt:lpstr>
      <vt:lpstr>'C 4.4'!Área_de_impresión</vt:lpstr>
      <vt:lpstr>INDICE!Área_de_impresión</vt:lpstr>
      <vt:lpstr>'PLANILLA RESUMEN'!Área_de_impresión</vt:lpstr>
      <vt:lpstr>'PLANILLA RESUMEN'!CtzUSD</vt:lpstr>
      <vt:lpstr>'C 1.1'!Títulos_a_imprimir</vt:lpstr>
      <vt:lpstr>'C 1.2'!Títulos_a_imprimir</vt:lpstr>
      <vt:lpstr>'C 1.3'!Títulos_a_imprimir</vt:lpstr>
      <vt:lpstr>'C 1.4'!Títulos_a_imprimir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  <vt:lpstr>'C 4.1'!Títulos_a_imprimir</vt:lpstr>
      <vt:lpstr>'C 4.2'!Títulos_a_imprimir</vt:lpstr>
      <vt:lpstr>'C 4.3'!Títulos_a_imprimir</vt:lpstr>
      <vt:lpstr>'C 4.4'!Títulos_a_imprimir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2026-05-07T17:28:57Z</cp:lastPrinted>
  <dcterms:created xsi:type="dcterms:W3CDTF">2022-04-19T16:18:23Z</dcterms:created>
  <dcterms:modified xsi:type="dcterms:W3CDTF">2026-05-08T13:09:51Z</dcterms:modified>
  <cp:category/>
  <cp:contentStatus/>
</cp:coreProperties>
</file>